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4.xml" ContentType="application/vnd.openxmlformats-officedocument.drawing+xml"/>
  <Override PartName="/xl/webextensions/webextension1.xml" ContentType="application/vnd.ms-office.webextension+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hidePivotFieldList="1" defaultThemeVersion="166925"/>
  <mc:AlternateContent xmlns:mc="http://schemas.openxmlformats.org/markup-compatibility/2006">
    <mc:Choice Requires="x15">
      <x15ac:absPath xmlns:x15ac="http://schemas.microsoft.com/office/spreadsheetml/2010/11/ac" url="/Users/hayleycronquist/Desktop/"/>
    </mc:Choice>
  </mc:AlternateContent>
  <xr:revisionPtr revIDLastSave="0" documentId="13_ncr:1_{37A0B534-F22C-5A44-A136-0F4F43D3A8E5}" xr6:coauthVersionLast="47" xr6:coauthVersionMax="47" xr10:uidLastSave="{00000000-0000-0000-0000-000000000000}"/>
  <bookViews>
    <workbookView xWindow="0" yWindow="500" windowWidth="28800" windowHeight="17500" xr2:uid="{67A66CE9-00D2-4A3F-AF07-D49C2DF022CA}"/>
  </bookViews>
  <sheets>
    <sheet name="Nurse" sheetId="6" r:id="rId1"/>
    <sheet name="Contract" sheetId="7" r:id="rId2"/>
    <sheet name="Non-Nurse" sheetId="8" r:id="rId3"/>
    <sheet name="Summary Data" sheetId="10" r:id="rId4"/>
    <sheet name="Charts" sheetId="11" r:id="rId5"/>
    <sheet name="Notes &amp; Glossary" sheetId="12" r:id="rId6"/>
  </sheets>
  <definedNames>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4:slicerCache r:id="rId9"/>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6" i="10" l="1"/>
  <c r="G25" i="10"/>
  <c r="G24" i="10"/>
  <c r="G23" i="10"/>
  <c r="G22" i="10"/>
  <c r="G21" i="10"/>
  <c r="G20" i="10"/>
  <c r="G19" i="10"/>
  <c r="G15" i="10"/>
  <c r="G14" i="10"/>
  <c r="G13" i="10"/>
  <c r="G11" i="10"/>
  <c r="G10" i="10"/>
  <c r="G8" i="10"/>
  <c r="G7" i="10"/>
  <c r="G6" i="10"/>
  <c r="C7" i="10"/>
  <c r="C6" i="10"/>
  <c r="C3" i="10"/>
  <c r="G12" i="10" l="1"/>
  <c r="I12" i="10" s="1"/>
  <c r="G37" i="10" s="1"/>
  <c r="I8" i="10"/>
  <c r="I7" i="10"/>
  <c r="I10" i="10"/>
  <c r="I11" i="10"/>
  <c r="I13" i="10"/>
  <c r="I14" i="10"/>
  <c r="I15" i="10"/>
  <c r="I6" i="10"/>
  <c r="G27" i="10"/>
  <c r="G4" i="10" l="1"/>
  <c r="I4" i="10" s="1"/>
  <c r="G5" i="10" l="1"/>
  <c r="I5" i="10" s="1"/>
  <c r="G35" i="10" s="1"/>
  <c r="G9" i="10"/>
  <c r="I9" i="10" s="1"/>
  <c r="G36" i="10" s="1"/>
  <c r="C5" i="10"/>
  <c r="G3" i="10" l="1"/>
  <c r="C4" i="10"/>
  <c r="I3" i="10" l="1"/>
  <c r="H4" i="10"/>
  <c r="G29" i="10"/>
  <c r="G28" i="10"/>
  <c r="G34" i="10"/>
  <c r="H7" i="10"/>
  <c r="H6" i="10"/>
  <c r="H8" i="10"/>
  <c r="H10" i="10"/>
  <c r="H11" i="10"/>
  <c r="H13" i="10"/>
  <c r="H14" i="10"/>
  <c r="H12" i="10"/>
  <c r="H15" i="10"/>
  <c r="H5" i="10"/>
  <c r="H9" i="10"/>
</calcChain>
</file>

<file path=xl/sharedStrings.xml><?xml version="1.0" encoding="utf-8"?>
<sst xmlns="http://schemas.openxmlformats.org/spreadsheetml/2006/main" count="1615" uniqueCount="411">
  <si>
    <t>State</t>
  </si>
  <si>
    <t>Provider Number</t>
  </si>
  <si>
    <t>Provider</t>
  </si>
  <si>
    <t>County</t>
  </si>
  <si>
    <t>MDS Census</t>
  </si>
  <si>
    <t>RN Hours</t>
  </si>
  <si>
    <t>LPN Hours</t>
  </si>
  <si>
    <t>CNA Hours</t>
  </si>
  <si>
    <t>RN Admin Hours</t>
  </si>
  <si>
    <t>RN DON Hours</t>
  </si>
  <si>
    <t>RN Hours Contract</t>
  </si>
  <si>
    <t>LPN Hours Contract</t>
  </si>
  <si>
    <t>CNA Hours Contract</t>
  </si>
  <si>
    <t>Percent CNA Contract</t>
  </si>
  <si>
    <t>Percent RN Contract</t>
  </si>
  <si>
    <t>CNA</t>
  </si>
  <si>
    <t>HPRD</t>
  </si>
  <si>
    <t>LPN</t>
  </si>
  <si>
    <t>City</t>
  </si>
  <si>
    <t>Total Hours Nurse Staffing</t>
  </si>
  <si>
    <t>RN Hours (w/ Admin, DON)</t>
  </si>
  <si>
    <t>LPN Hours (w/ Admin)</t>
  </si>
  <si>
    <t>LPN Admin Hours</t>
  </si>
  <si>
    <t>Med Aide/Tech Hours</t>
  </si>
  <si>
    <t>Total CNA, NA in Training, Med Aide/Tech Hours</t>
  </si>
  <si>
    <t>NA in Training Hours</t>
  </si>
  <si>
    <t>Total Contract Hours</t>
  </si>
  <si>
    <t>Total Nurse Staff HPRD</t>
  </si>
  <si>
    <t>Percent Contract Hours</t>
  </si>
  <si>
    <t>Percent Med Aide/Tech Contract</t>
  </si>
  <si>
    <t>Percent NA in Training Contract</t>
  </si>
  <si>
    <t>Percent LPN Admin Contract</t>
  </si>
  <si>
    <t>Percent LPN Only Contract</t>
  </si>
  <si>
    <t>LPN Contract Hours (w/ Admin)</t>
  </si>
  <si>
    <t>Percent CNA/NA/Med Aide Contract</t>
  </si>
  <si>
    <t>CNA/NA/Med Aide Contract Hours</t>
  </si>
  <si>
    <t>Percent LPN ALL Contract</t>
  </si>
  <si>
    <t>Percent RN DON Contract</t>
  </si>
  <si>
    <t>Percent RN Admin Contract</t>
  </si>
  <si>
    <t>RN Hours Contract (W/ Admin, DON)</t>
  </si>
  <si>
    <t>Percent RN Contract ALL</t>
  </si>
  <si>
    <t>RN DON Hours Contract</t>
  </si>
  <si>
    <t>LPN Admin Hours Contract</t>
  </si>
  <si>
    <t>RN Admin Hours Contract</t>
  </si>
  <si>
    <t>Med Aide Hours Contract</t>
  </si>
  <si>
    <t>Region Number</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</si>
  <si>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</si>
  <si>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</si>
  <si>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</si>
  <si>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</si>
  <si>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</si>
  <si>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</si>
  <si>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</si>
  <si>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</si>
  <si>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</si>
  <si>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Total Social Work HPRD</t>
  </si>
  <si>
    <t>Qualified Activities Professional Hours</t>
  </si>
  <si>
    <t>Other Activities Professional Hours</t>
  </si>
  <si>
    <t>Combined Activities HPRD</t>
  </si>
  <si>
    <t>Occupational Therapist Hours</t>
  </si>
  <si>
    <t>OT Assistant Hours</t>
  </si>
  <si>
    <t>OT Aide Hours</t>
  </si>
  <si>
    <t>OT HPRD (incl. Assistant &amp; Aide)</t>
  </si>
  <si>
    <t>Physical Therapist (PT) Hours</t>
  </si>
  <si>
    <t>PT Assistant Hours</t>
  </si>
  <si>
    <t>PT Aide Hours</t>
  </si>
  <si>
    <r>
      <t>PT HPRD (incl. Assis</t>
    </r>
    <r>
      <rPr>
        <sz val="11"/>
        <color theme="1"/>
        <rFont val="Calibri"/>
        <family val="2"/>
        <scheme val="minor"/>
      </rPr>
      <t>tant &amp; Aide)</t>
    </r>
  </si>
  <si>
    <t>Mental Health Service Worker Hours</t>
  </si>
  <si>
    <t>Therapeutic Recreation Specialist</t>
  </si>
  <si>
    <t>Clinical Nurse Specialist Hours</t>
  </si>
  <si>
    <t>Feeding Assistant Hours</t>
  </si>
  <si>
    <t>Respiratory Therapy Technician Hours</t>
  </si>
  <si>
    <t>Respiratory Therapist Hours</t>
  </si>
  <si>
    <t>Other Physician Hours</t>
  </si>
  <si>
    <t>Med Aide/Tech</t>
  </si>
  <si>
    <t>NA in Training Hours Contract</t>
  </si>
  <si>
    <t>Med Aide/Tech Hours Contract</t>
  </si>
  <si>
    <t>Total RN</t>
  </si>
  <si>
    <t>Total Nurse Staff</t>
  </si>
  <si>
    <t>Average</t>
  </si>
  <si>
    <t>Total Facilities</t>
  </si>
  <si>
    <t>Total Residents</t>
  </si>
  <si>
    <t>NA TR</t>
  </si>
  <si>
    <t>NA TR Hours</t>
  </si>
  <si>
    <t>NA TR Hours Contract</t>
  </si>
  <si>
    <t>*</t>
  </si>
  <si>
    <t>Facility MDS Census Average</t>
  </si>
  <si>
    <t>RN Hours (excl. Admin, DON)</t>
  </si>
  <si>
    <t>LPN Hours (excl. Admin)</t>
  </si>
  <si>
    <t>Total CNA, NA TR, Med Aide/Tech Hours</t>
  </si>
  <si>
    <t>Total RN Hours (w/ Admin, DON)</t>
  </si>
  <si>
    <t>Total LPN Hours (w/ Admin)</t>
  </si>
  <si>
    <t>Total Nurse Staffing</t>
  </si>
  <si>
    <t>RN (excl. Admin, DON)</t>
  </si>
  <si>
    <t>RN Admin</t>
  </si>
  <si>
    <t>RN DON</t>
  </si>
  <si>
    <t>Total LPN</t>
  </si>
  <si>
    <t>LPN Admin</t>
  </si>
  <si>
    <t>Total Contract</t>
  </si>
  <si>
    <t>Staffing Category</t>
  </si>
  <si>
    <t>LPN (excl. Admin)</t>
  </si>
  <si>
    <t>Total CNA, NA TR, Med Aide/Tech</t>
  </si>
  <si>
    <t xml:space="preserve">RN </t>
  </si>
  <si>
    <t xml:space="preserve">RN Admin </t>
  </si>
  <si>
    <t xml:space="preserve">RN DON </t>
  </si>
  <si>
    <t xml:space="preserve">LPN </t>
  </si>
  <si>
    <t xml:space="preserve">LPN Admin </t>
  </si>
  <si>
    <t xml:space="preserve">CNA </t>
  </si>
  <si>
    <t xml:space="preserve">NA TR </t>
  </si>
  <si>
    <t xml:space="preserve">Med Aide </t>
  </si>
  <si>
    <t>Contract Hours</t>
  </si>
  <si>
    <t>RN</t>
  </si>
  <si>
    <t>Percentage of Total</t>
  </si>
  <si>
    <t>Total Non-Contract</t>
  </si>
  <si>
    <t>Total Contract %</t>
  </si>
  <si>
    <t>State Total</t>
  </si>
  <si>
    <t>Combined CNA, NA TR, Med Aide/Tech</t>
  </si>
  <si>
    <t>Total Direct Care Staff Hours</t>
  </si>
  <si>
    <t>Glossary</t>
  </si>
  <si>
    <t>Certified Nursing Assistant</t>
  </si>
  <si>
    <t>Hours Per Resident Day</t>
  </si>
  <si>
    <t>Licensed Practical Nurse</t>
  </si>
  <si>
    <t>Medication Aide</t>
  </si>
  <si>
    <t>Nurse Aide in Training</t>
  </si>
  <si>
    <t>NP</t>
  </si>
  <si>
    <t>Nurse Practitioner</t>
  </si>
  <si>
    <t>Nurse Aides</t>
  </si>
  <si>
    <t>Includes CNA, Nurse Aide in Training, Med Aide/Tech</t>
  </si>
  <si>
    <t>OT</t>
  </si>
  <si>
    <t>Occupational Therapist</t>
  </si>
  <si>
    <t>PA</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</si>
  <si>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</si>
  <si>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</si>
  <si>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</si>
  <si>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</si>
  <si>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</si>
  <si>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</si>
  <si>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</si>
  <si>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</si>
  <si>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</si>
  <si>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</si>
  <si>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</si>
  <si>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</si>
  <si>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</si>
  <si>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</si>
  <si>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</si>
  <si>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</si>
  <si>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</si>
  <si>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</si>
  <si>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Total Direct Care Staff HPRD</t>
  </si>
  <si>
    <t>Total RN Staff HPRD</t>
  </si>
  <si>
    <t>Total RN Care Staff HPRD (excl. Admin/DON)</t>
  </si>
  <si>
    <t>Total Direct Care Staffing</t>
  </si>
  <si>
    <t>Total RN HPRD</t>
  </si>
  <si>
    <t>UT</t>
  </si>
  <si>
    <t>HERITAGE PARK HEALTHCARE AND REHABILITATION</t>
  </si>
  <si>
    <t>ROY</t>
  </si>
  <si>
    <t>Weber</t>
  </si>
  <si>
    <t>MT OLYMPUS REHABILITATION CENTER</t>
  </si>
  <si>
    <t>SALT LAKE CITY</t>
  </si>
  <si>
    <t>Salt Lake</t>
  </si>
  <si>
    <t>HARRISON POINTE HEALTHCARE AND REHABILITATION</t>
  </si>
  <si>
    <t>OGDEN</t>
  </si>
  <si>
    <t>PIONEER CARE CENTER</t>
  </si>
  <si>
    <t>BRIGHAM CITY</t>
  </si>
  <si>
    <t>Box Elder</t>
  </si>
  <si>
    <t>SPRING CREEK HEALTHCARE CENTER</t>
  </si>
  <si>
    <t>FOUR CORNERS REGIONAL CARE CENTER</t>
  </si>
  <si>
    <t>BLANDING</t>
  </si>
  <si>
    <t>San Juan</t>
  </si>
  <si>
    <t>RICHFIELD REHABILITATION AND CARE CENTER</t>
  </si>
  <si>
    <t>RICHFIELD</t>
  </si>
  <si>
    <t>Sevier</t>
  </si>
  <si>
    <t>ST GEORGE REHABILITATION</t>
  </si>
  <si>
    <t>ST GEORGE</t>
  </si>
  <si>
    <t>Washington</t>
  </si>
  <si>
    <t>AVALON WEST HEALTH &amp; REHABILITATION</t>
  </si>
  <si>
    <t>ROCKY MOUNTAIN CARE - CLEARFIELD</t>
  </si>
  <si>
    <t>CLEARFIELD</t>
  </si>
  <si>
    <t>Davis</t>
  </si>
  <si>
    <t>MT OGDEN HEALTH AND REHABILITATION CENTER</t>
  </si>
  <si>
    <t>WASHINGTON TERRACE</t>
  </si>
  <si>
    <t>WILLOW WOOD CARE CENTER</t>
  </si>
  <si>
    <t>ROCKY MOUNTAIN CARE - HUNTER HOLLOW</t>
  </si>
  <si>
    <t>WEST VALLEY CITY</t>
  </si>
  <si>
    <t>HIGHLAND CARE CENTER</t>
  </si>
  <si>
    <t>HOLLADAY</t>
  </si>
  <si>
    <t>SUNSHINE TERRACE FOUNDATION</t>
  </si>
  <si>
    <t>LOGAN</t>
  </si>
  <si>
    <t>Cache</t>
  </si>
  <si>
    <t>CRESTWOOD REHABILITATION AND NURSING</t>
  </si>
  <si>
    <t>UINTAH BASIN REHABILITATION AND SENIOR VILLA</t>
  </si>
  <si>
    <t>ROOSEVELT</t>
  </si>
  <si>
    <t>Duchesne</t>
  </si>
  <si>
    <t>EMERY COUNTY CARE AND REHABILITATION CENTER</t>
  </si>
  <si>
    <t>FERRON</t>
  </si>
  <si>
    <t>Emery</t>
  </si>
  <si>
    <t>MOUNTAIN VIEW HEALTH SERVICES</t>
  </si>
  <si>
    <t>MISSION AT ALPINE REHABILITATION CENTER</t>
  </si>
  <si>
    <t>PLEASANT GROVE</t>
  </si>
  <si>
    <t>Utah</t>
  </si>
  <si>
    <t>ROCKY MOUNTAIN CARE - WILLOW SPRINGS</t>
  </si>
  <si>
    <t>TOOELE</t>
  </si>
  <si>
    <t>Tooele</t>
  </si>
  <si>
    <t>CASCADES AT ORCHARD PARK</t>
  </si>
  <si>
    <t>OREM</t>
  </si>
  <si>
    <t>DRAPER REHABILITATION AND CARE CENTER</t>
  </si>
  <si>
    <t>DRAPER</t>
  </si>
  <si>
    <t>UINTAH HEALTH CARE SPECIAL SERVICE DISTRICT</t>
  </si>
  <si>
    <t>VERNAL</t>
  </si>
  <si>
    <t>Uintah</t>
  </si>
  <si>
    <t>WILLOW GLEN HEALTH AND REHAB</t>
  </si>
  <si>
    <t>WOODLAND PARK REHABILITATION AND CARE CENTER</t>
  </si>
  <si>
    <t>ST JOSEPH VILLA</t>
  </si>
  <si>
    <t>CANYON RIM CARE CENTER</t>
  </si>
  <si>
    <t>HERITAGE CARE CENTER</t>
  </si>
  <si>
    <t>AMERICAN FORK</t>
  </si>
  <si>
    <t>PINNACLE NURSING AND REHABILITATION CENTER</t>
  </si>
  <si>
    <t>PRICE</t>
  </si>
  <si>
    <t>Carbon</t>
  </si>
  <si>
    <t>PARAMOUNT HEALTH AND REHABILITATION</t>
  </si>
  <si>
    <t>HURRICANE HEALTH AND REHABILITATION</t>
  </si>
  <si>
    <t>HURRICANE</t>
  </si>
  <si>
    <t>PARKDALE HEALTH AND REHAB</t>
  </si>
  <si>
    <t>OREM REHABILITATION AND NURSING CENTER</t>
  </si>
  <si>
    <t>HERITAGE HILLS REHABILITATION AND CARE CENTER</t>
  </si>
  <si>
    <t>NEPHI</t>
  </si>
  <si>
    <t>Juab</t>
  </si>
  <si>
    <t>COPPER RIDGE HEALTH CARE</t>
  </si>
  <si>
    <t>WEST JORDAN</t>
  </si>
  <si>
    <t>HOLLADAY HEALTHCARE CENTER</t>
  </si>
  <si>
    <t>SANDY HEALTH AND REHAB</t>
  </si>
  <si>
    <t>SANDY</t>
  </si>
  <si>
    <t>LIFE CARE CENTER OF BOUNTIFUL</t>
  </si>
  <si>
    <t>BOUNTIFUL</t>
  </si>
  <si>
    <t>THE TERRACE AT MT OGDEN</t>
  </si>
  <si>
    <t>ROCKY MOUNTAIN CARE - LOGAN</t>
  </si>
  <si>
    <t>SOUTH OGDEN POST ACUTE</t>
  </si>
  <si>
    <t>PROVO REHABILITATION AND NURSING</t>
  </si>
  <si>
    <t>PROVO</t>
  </si>
  <si>
    <t>LOGAN REGIONAL HOSPITAL TRANSITIONAL CARE UNIT</t>
  </si>
  <si>
    <t>MIDTOWN MANOR</t>
  </si>
  <si>
    <t>ROCKY MOUNTAIN CARE - COTTAGE ON VINE</t>
  </si>
  <si>
    <t>MURRAY</t>
  </si>
  <si>
    <t>PARKWAY HEALTH CENTER</t>
  </si>
  <si>
    <t>PAYSON</t>
  </si>
  <si>
    <t>STONEHENGE OF SPRINGVILLE</t>
  </si>
  <si>
    <t>SPRINGVILLE</t>
  </si>
  <si>
    <t>RED CLIFFS HEALTH AND REHAB</t>
  </si>
  <si>
    <t>LIFE CARE CENTER OF SALT LAKE CITY</t>
  </si>
  <si>
    <t>CEDAR HEALTH AND REHABILITATION</t>
  </si>
  <si>
    <t>CEDAR CITY</t>
  </si>
  <si>
    <t>Iron</t>
  </si>
  <si>
    <t>SEASONS HEALTHCARE AND REHABILITATION</t>
  </si>
  <si>
    <t>AVALON VALLEY REHABILITATION</t>
  </si>
  <si>
    <t>ROCKY MOUNTAIN CARE - THE LODGE</t>
  </si>
  <si>
    <t>HEBER CITY</t>
  </si>
  <si>
    <t>Wasatch</t>
  </si>
  <si>
    <t>WILLIAM E CHRISTOFFERSEN SALT LAKE VETERANS HOME</t>
  </si>
  <si>
    <t>BELLA TERRA ST GEORGE</t>
  </si>
  <si>
    <t>STONEHENGE OF CEDAR CITY</t>
  </si>
  <si>
    <t>PINE VIEW TRANSITIONAL REHAB</t>
  </si>
  <si>
    <t>AVALON CARE CENTER-BOUNTIFUL</t>
  </si>
  <si>
    <t>MILLARD COUNTY CARE AND REHABILITATION</t>
  </si>
  <si>
    <t>DELTA</t>
  </si>
  <si>
    <t>Millard</t>
  </si>
  <si>
    <t>MEADOW BROOK REHABILITATION AND NURSING</t>
  </si>
  <si>
    <t>ASPEN RIDGE TRANSITIONAL REHAB</t>
  </si>
  <si>
    <t>CORAL DESERT REHABILITATION AND CARE</t>
  </si>
  <si>
    <t>NORTH CANYON CARE CENTER</t>
  </si>
  <si>
    <t>MISSION AT MAPLE SPRINGS</t>
  </si>
  <si>
    <t>BRIGHAM</t>
  </si>
  <si>
    <t>ASPEN RIDGE WEST TRANSITIONAL REHAB</t>
  </si>
  <si>
    <t>STONEHENGE OF OREM</t>
  </si>
  <si>
    <t>ROCKY MOUNTAIN CARE - RIVERTON</t>
  </si>
  <si>
    <t>RIVERTON</t>
  </si>
  <si>
    <t>ASPEN RIDGE OF UTAH VALLEY</t>
  </si>
  <si>
    <t>GEORGE E WAHLEN OGDEN VETERANS HOME</t>
  </si>
  <si>
    <t>STONEHENGE OF RICHFIELD</t>
  </si>
  <si>
    <t>FAIRFIELD VILLAGE REHABILITATION</t>
  </si>
  <si>
    <t>LAYTON</t>
  </si>
  <si>
    <t>MISSION AT COMMUNITY LIVING REHABILITATION CENTER</t>
  </si>
  <si>
    <t>CENTERFIELD</t>
  </si>
  <si>
    <t>Sanpete</t>
  </si>
  <si>
    <t>STONEHENGE OF SOUTH JORDAN, LLC</t>
  </si>
  <si>
    <t>SOUTH JORDAN</t>
  </si>
  <si>
    <t>STONEHENGE OF AMERICAN FORK</t>
  </si>
  <si>
    <t>NEURORESTORATIVE</t>
  </si>
  <si>
    <t>SOUTHERN UTAH VETERANS HOME - IVINS</t>
  </si>
  <si>
    <t>IVINS</t>
  </si>
  <si>
    <t>MERVYN SHARP BENNION CENTRAL UTAH VETERANS HOME</t>
  </si>
  <si>
    <t>STONEHENGE OF OGDEN</t>
  </si>
  <si>
    <t>SPANISH FORK REHABILITATION AND NURSING</t>
  </si>
  <si>
    <t>SPANISH FORK</t>
  </si>
  <si>
    <t>CASCADES AT RIVERWALK</t>
  </si>
  <si>
    <t>MIDVALE</t>
  </si>
  <si>
    <t>MILLCREEK REHABILITATION AND NURSING, LLC</t>
  </si>
  <si>
    <t>MAPLE SPRINGS SENIOR LIVING</t>
  </si>
  <si>
    <t>NORTH LOGAN</t>
  </si>
  <si>
    <t>SOUTH DAVIS SPECIALTY CARE</t>
  </si>
  <si>
    <t>POINTE MEADOWS HEALTH AND REHABILITATION</t>
  </si>
  <si>
    <t>LEHI</t>
  </si>
  <si>
    <t>ADVANCED HEALTH CARE OF SALEM</t>
  </si>
  <si>
    <t>SALEM</t>
  </si>
  <si>
    <t>ADVANCED HEALTH CARE OF ST GEORGE</t>
  </si>
  <si>
    <t>ALPINE MEADOW REHABILITATION AND NURSING</t>
  </si>
  <si>
    <t>FAIRVIEW CARE CENTER EAST</t>
  </si>
  <si>
    <t>PINE CREEK REHABILITATION AND NURSING</t>
  </si>
  <si>
    <t>LITTLE COTTONWOOD REHABILITATION AND NURSING</t>
  </si>
  <si>
    <t>SOUTH SALT LAKE</t>
  </si>
  <si>
    <t>CANYONLANDS CARE CENTER</t>
  </si>
  <si>
    <t>MOAB</t>
  </si>
  <si>
    <t>Grand</t>
  </si>
  <si>
    <t>LOMOND PEAK NURSING AND REHABILITATION, LLC</t>
  </si>
  <si>
    <t>GARFIELD COUNTY NURSING HOME</t>
  </si>
  <si>
    <t>PANGUITCH</t>
  </si>
  <si>
    <t>Garfield</t>
  </si>
  <si>
    <t>465003</t>
  </si>
  <si>
    <t>465006</t>
  </si>
  <si>
    <t>465009</t>
  </si>
  <si>
    <t>465020</t>
  </si>
  <si>
    <t>465049</t>
  </si>
  <si>
    <t>465057</t>
  </si>
  <si>
    <t>465059</t>
  </si>
  <si>
    <t>465064</t>
  </si>
  <si>
    <t>465066</t>
  </si>
  <si>
    <t>465067</t>
  </si>
  <si>
    <t>465069</t>
  </si>
  <si>
    <t>465074</t>
  </si>
  <si>
    <t>465075</t>
  </si>
  <si>
    <t>465078</t>
  </si>
  <si>
    <t>465079</t>
  </si>
  <si>
    <t>465083</t>
  </si>
  <si>
    <t>465084</t>
  </si>
  <si>
    <t>465085</t>
  </si>
  <si>
    <t>465086</t>
  </si>
  <si>
    <t>465088</t>
  </si>
  <si>
    <t>465089</t>
  </si>
  <si>
    <t>465090</t>
  </si>
  <si>
    <t>465091</t>
  </si>
  <si>
    <t>465092</t>
  </si>
  <si>
    <t>465093</t>
  </si>
  <si>
    <t>465094</t>
  </si>
  <si>
    <t>465095</t>
  </si>
  <si>
    <t>465096</t>
  </si>
  <si>
    <t>465097</t>
  </si>
  <si>
    <t>465098</t>
  </si>
  <si>
    <t>465100</t>
  </si>
  <si>
    <t>465101</t>
  </si>
  <si>
    <t>465102</t>
  </si>
  <si>
    <t>465104</t>
  </si>
  <si>
    <t>465107</t>
  </si>
  <si>
    <t>465108</t>
  </si>
  <si>
    <t>465109</t>
  </si>
  <si>
    <t>465111</t>
  </si>
  <si>
    <t>465112</t>
  </si>
  <si>
    <t>465115</t>
  </si>
  <si>
    <t>465116</t>
  </si>
  <si>
    <t>465117</t>
  </si>
  <si>
    <t>465119</t>
  </si>
  <si>
    <t>465123</t>
  </si>
  <si>
    <t>465124</t>
  </si>
  <si>
    <t>465125</t>
  </si>
  <si>
    <t>465129</t>
  </si>
  <si>
    <t>465130</t>
  </si>
  <si>
    <t>465137</t>
  </si>
  <si>
    <t>465139</t>
  </si>
  <si>
    <t>465143</t>
  </si>
  <si>
    <t>465144</t>
  </si>
  <si>
    <t>465146</t>
  </si>
  <si>
    <t>465147</t>
  </si>
  <si>
    <t>465150</t>
  </si>
  <si>
    <t>465152</t>
  </si>
  <si>
    <t>465153</t>
  </si>
  <si>
    <t>465155</t>
  </si>
  <si>
    <t>465156</t>
  </si>
  <si>
    <t>465157</t>
  </si>
  <si>
    <t>465158</t>
  </si>
  <si>
    <t>465159</t>
  </si>
  <si>
    <t>465160</t>
  </si>
  <si>
    <t>465163</t>
  </si>
  <si>
    <t>465165</t>
  </si>
  <si>
    <t>465166</t>
  </si>
  <si>
    <t>465167</t>
  </si>
  <si>
    <t>465168</t>
  </si>
  <si>
    <t>465170</t>
  </si>
  <si>
    <t>465172</t>
  </si>
  <si>
    <t>465173</t>
  </si>
  <si>
    <t>465174</t>
  </si>
  <si>
    <t>465175</t>
  </si>
  <si>
    <t>465176</t>
  </si>
  <si>
    <t>465178</t>
  </si>
  <si>
    <t>465179</t>
  </si>
  <si>
    <t>465180</t>
  </si>
  <si>
    <t>465181</t>
  </si>
  <si>
    <t>465182</t>
  </si>
  <si>
    <t>465183</t>
  </si>
  <si>
    <t>465184</t>
  </si>
  <si>
    <t>465185</t>
  </si>
  <si>
    <t>465186</t>
  </si>
  <si>
    <t>465187</t>
  </si>
  <si>
    <t>465188</t>
  </si>
  <si>
    <t>465189</t>
  </si>
  <si>
    <t>465190</t>
  </si>
  <si>
    <t>465191</t>
  </si>
  <si>
    <t>46A058</t>
  </si>
  <si>
    <t>46A064</t>
  </si>
  <si>
    <t>46A066</t>
  </si>
  <si>
    <t>46A070</t>
  </si>
  <si>
    <t>46A071</t>
  </si>
  <si>
    <t>46A072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</si>
</sst>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1"/>
      <color rgb="FF000000"/>
      <name val="Calibri"/>
      <family val="2"/>
    </font>
    <font>
      <sz val="11"/>
      <color rgb="FF000000"/>
      <name val="Calibri"/>
      <family val="2"/>
    </font>
    <font>
      <sz val="8"/>
      <name val="Calibri"/>
      <family val="2"/>
      <scheme val="minor"/>
    </font>
    <font>
      <b/>
      <sz val="11"/>
      <color theme="1"/>
      <name val="Calibri"/>
      <family val="2"/>
    </font>
    <font>
      <sz val="11"/>
      <color theme="1"/>
      <name val="Calibri"/>
      <family val="2"/>
    </font>
    <font>
      <b/>
      <sz val="11"/>
      <color theme="1"/>
      <name val="Calibri"/>
      <family val="2"/>
      <scheme val="minor"/>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4">
    <border>
      <left/>
      <right/>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40">
    <xf numFmtId="0" fontId="0" fillId="0" borderId="0" xfId="0"/>
    <xf numFmtId="0" fontId="0" fillId="0" borderId="0" xfId="0"/>
    <xf numFmtId="0" fontId="2" fillId="0" borderId="0" xfId="0" applyFont="1"/>
    <xf numFmtId="4" fontId="0" fillId="0" borderId="0" xfId="0" applyNumberFormat="1"/>
    <xf numFmtId="10" fontId="0" fillId="0" borderId="0" xfId="0" applyNumberFormat="1"/>
    <xf numFmtId="0" fontId="0" fillId="0" borderId="0" xfId="0" applyAlignment="1">
      <alignment wrapText="1"/>
    </xf>
    <xf numFmtId="10" fontId="0" fillId="0" borderId="0" xfId="0" applyNumberFormat="1" applyAlignment="1">
      <alignment wrapText="1"/>
    </xf>
    <xf numFmtId="2" fontId="5" fillId="0" borderId="0" xfId="1" applyNumberFormat="1" applyFont="1" applyFill="1" applyBorder="1" applyAlignment="1">
      <alignment vertical="top"/>
    </xf>
    <xf numFmtId="0" fontId="4" fillId="0" borderId="1" xfId="1" applyFont="1" applyFill="1" applyBorder="1" applyAlignment="1">
      <alignment vertical="top" wrapText="1"/>
    </xf>
    <xf numFmtId="0" fontId="7" fillId="0" borderId="1" xfId="1" applyFont="1" applyFill="1" applyBorder="1" applyAlignment="1">
      <alignment vertical="top" wrapText="1"/>
    </xf>
    <xf numFmtId="0" fontId="7" fillId="0" borderId="3" xfId="1" applyFont="1" applyFill="1" applyBorder="1" applyAlignment="1">
      <alignment vertical="top" wrapText="1"/>
    </xf>
    <xf numFmtId="2" fontId="8" fillId="0" borderId="2" xfId="1" applyNumberFormat="1" applyFont="1" applyFill="1" applyBorder="1" applyAlignment="1">
      <alignment vertical="top"/>
    </xf>
    <xf numFmtId="3" fontId="2" fillId="0" borderId="0" xfId="0" applyNumberFormat="1" applyFont="1"/>
    <xf numFmtId="2" fontId="8" fillId="0" borderId="0" xfId="1" applyNumberFormat="1" applyFont="1" applyFill="1" applyBorder="1" applyAlignment="1">
      <alignment vertical="top"/>
    </xf>
    <xf numFmtId="2" fontId="3" fillId="2" borderId="0" xfId="0" applyNumberFormat="1" applyFont="1" applyFill="1" applyBorder="1" applyAlignment="1">
      <alignment horizontal="left" wrapText="1"/>
    </xf>
    <xf numFmtId="0" fontId="0" fillId="0" borderId="0" xfId="0" applyAlignment="1">
      <alignment horizontal="left" wrapText="1"/>
    </xf>
    <xf numFmtId="3" fontId="0" fillId="0" borderId="0" xfId="0" applyNumberFormat="1"/>
    <xf numFmtId="0" fontId="9" fillId="0" borderId="1" xfId="0" applyFont="1" applyFill="1" applyBorder="1"/>
    <xf numFmtId="3" fontId="5" fillId="0" borderId="4" xfId="1" applyNumberFormat="1" applyFont="1" applyFill="1" applyBorder="1" applyAlignment="1">
      <alignment vertical="top"/>
    </xf>
    <xf numFmtId="0" fontId="2" fillId="0" borderId="0" xfId="0" applyFont="1" applyAlignment="1">
      <alignment vertical="top" wrapText="1"/>
    </xf>
    <xf numFmtId="3" fontId="2" fillId="0" borderId="0" xfId="0" applyNumberFormat="1" applyFont="1" applyBorder="1"/>
    <xf numFmtId="4" fontId="2" fillId="0" borderId="0" xfId="0" applyNumberFormat="1" applyFont="1" applyBorder="1"/>
    <xf numFmtId="3" fontId="2" fillId="0" borderId="6" xfId="0" applyNumberFormat="1" applyFont="1" applyBorder="1"/>
    <xf numFmtId="10" fontId="2" fillId="0" borderId="0" xfId="0" applyNumberFormat="1" applyFont="1" applyBorder="1"/>
    <xf numFmtId="0" fontId="2" fillId="0" borderId="0" xfId="0" applyFont="1" applyAlignment="1">
      <alignment wrapText="1"/>
    </xf>
    <xf numFmtId="164" fontId="3" fillId="0" borderId="0" xfId="0" applyNumberFormat="1" applyFont="1"/>
    <xf numFmtId="3" fontId="10" fillId="0" borderId="0" xfId="0" applyNumberFormat="1" applyFont="1"/>
    <xf numFmtId="3" fontId="3" fillId="0" borderId="0" xfId="0" applyNumberFormat="1" applyFont="1"/>
    <xf numFmtId="3" fontId="10" fillId="0" borderId="5" xfId="0" applyNumberFormat="1" applyFont="1" applyBorder="1"/>
    <xf numFmtId="0" fontId="11" fillId="3" borderId="7" xfId="0" applyFont="1" applyFill="1" applyBorder="1"/>
    <xf numFmtId="0" fontId="2" fillId="3" borderId="8" xfId="0" applyFont="1" applyFill="1" applyBorder="1"/>
    <xf numFmtId="0" fontId="2" fillId="0" borderId="9" xfId="0" applyFont="1" applyBorder="1"/>
    <xf numFmtId="0" fontId="2" fillId="0" borderId="10" xfId="0" applyFont="1" applyBorder="1"/>
    <xf numFmtId="0" fontId="2" fillId="0" borderId="11" xfId="0" applyFont="1" applyBorder="1"/>
    <xf numFmtId="0" fontId="2" fillId="0" borderId="1" xfId="0" applyFont="1" applyBorder="1"/>
    <xf numFmtId="0" fontId="2" fillId="0" borderId="4" xfId="0" applyFont="1" applyBorder="1"/>
    <xf numFmtId="0" fontId="12" fillId="0" borderId="0" xfId="1" applyFont="1" applyAlignment="1">
      <alignment horizontal="left" vertical="top" wrapText="1"/>
    </xf>
    <xf numFmtId="0" fontId="2" fillId="0" borderId="12" xfId="0" applyFont="1" applyBorder="1"/>
    <xf numFmtId="0" fontId="2" fillId="0" borderId="13" xfId="0" applyFont="1" applyBorder="1"/>
    <xf numFmtId="2" fontId="0" fillId="0" borderId="0" xfId="0" applyNumberFormat="1"/>
  </cellXfs>
  <cellStyles count="3">
    <cellStyle name="Normal" xfId="0" builtinId="0"/>
    <cellStyle name="Normal 2 2" xfId="1" xr:uid="{952B52B9-4FE2-47DC-AB61-CD1941C163DC}"/>
    <cellStyle name="Normal 4" xfId="2" xr:uid="{9C2EC031-98F8-4804-98A7-7A9C0B276BFF}"/>
  </cellStyles>
  <dxfs count="119">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3" formatCode="#,##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3" formatCode="#,##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2" formatCode="0.0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colors>
    <mruColors>
      <color rgb="FFA22E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State Staff Time by Position</a:t>
            </a:r>
          </a:p>
        </c:rich>
      </c:tx>
      <c:layout>
        <c:manualLayout>
          <c:xMode val="edge"/>
          <c:yMode val="edge"/>
          <c:x val="0.1689610212905365"/>
          <c:y val="2.6496674652428602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8.7016704240439183E-2"/>
          <c:y val="0.18764735994959614"/>
          <c:w val="0.55104876215913534"/>
          <c:h val="0.79028568756491224"/>
        </c:manualLayout>
      </c:layout>
      <c:doughnutChart>
        <c:varyColors val="1"/>
        <c:ser>
          <c:idx val="0"/>
          <c:order val="0"/>
          <c:explosion val="2"/>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86E2-4BA2-9EEB-BB9557D50147}"/>
              </c:ext>
            </c:extLst>
          </c:dPt>
          <c:dPt>
            <c:idx val="1"/>
            <c:bubble3D val="0"/>
            <c:spPr>
              <a:solidFill>
                <a:schemeClr val="accent1">
                  <a:lumMod val="40000"/>
                  <a:lumOff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86E2-4BA2-9EEB-BB9557D50147}"/>
              </c:ext>
            </c:extLst>
          </c:dPt>
          <c:dPt>
            <c:idx val="2"/>
            <c:bubble3D val="0"/>
            <c:spPr>
              <a:solidFill>
                <a:schemeClr val="accent1">
                  <a:lumMod val="20000"/>
                  <a:lumOff val="8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86E2-4BA2-9EEB-BB9557D50147}"/>
              </c:ext>
            </c:extLst>
          </c:dPt>
          <c:dPt>
            <c:idx val="3"/>
            <c:bubble3D val="0"/>
            <c:spPr>
              <a:solidFill>
                <a:schemeClr val="tx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86E2-4BA2-9EEB-BB9557D50147}"/>
              </c:ext>
            </c:extLst>
          </c:dPt>
          <c:dPt>
            <c:idx val="4"/>
            <c:bubble3D val="0"/>
            <c:spPr>
              <a:solidFill>
                <a:schemeClr val="tx1">
                  <a:lumMod val="50000"/>
                  <a:lumOff val="5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86E2-4BA2-9EEB-BB9557D50147}"/>
              </c:ext>
            </c:extLst>
          </c:dPt>
          <c:dPt>
            <c:idx val="5"/>
            <c:bubble3D val="0"/>
            <c:spPr>
              <a:solidFill>
                <a:schemeClr val="accent6">
                  <a:lumMod val="5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86E2-4BA2-9EEB-BB9557D50147}"/>
              </c:ext>
            </c:extLst>
          </c:dPt>
          <c:dPt>
            <c:idx val="6"/>
            <c:bubble3D val="0"/>
            <c:spPr>
              <a:solidFill>
                <a:schemeClr val="accent6">
                  <a:lumMod val="7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86E2-4BA2-9EEB-BB9557D50147}"/>
              </c:ext>
            </c:extLst>
          </c:dPt>
          <c:dPt>
            <c:idx val="7"/>
            <c:bubble3D val="0"/>
            <c:spPr>
              <a:solidFill>
                <a:schemeClr val="accent6">
                  <a:lumMod val="40000"/>
                  <a:lumOff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86E2-4BA2-9EEB-BB9557D5014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('Summary Data'!$F$6,'Summary Data'!$F$7,'Summary Data'!$F$8,'Summary Data'!$F$10,'Summary Data'!$F$11,'Summary Data'!$F$13,'Summary Data'!$F$14,'Summary Data'!$F$15)</c:f>
              <c:strCache>
                <c:ptCount val="8"/>
                <c:pt idx="0">
                  <c:v>RN (excl. Admin, DON)</c:v>
                </c:pt>
                <c:pt idx="1">
                  <c:v>RN Admin</c:v>
                </c:pt>
                <c:pt idx="2">
                  <c:v>RN DON</c:v>
                </c:pt>
                <c:pt idx="3">
                  <c:v>LPN (excl. Admin)</c:v>
                </c:pt>
                <c:pt idx="4">
                  <c:v>LPN Admin</c:v>
                </c:pt>
                <c:pt idx="5">
                  <c:v>CNA</c:v>
                </c:pt>
                <c:pt idx="6">
                  <c:v>NA TR</c:v>
                </c:pt>
                <c:pt idx="7">
                  <c:v>Med Aide/Tech</c:v>
                </c:pt>
              </c:strCache>
            </c:strRef>
          </c:cat>
          <c:val>
            <c:numRef>
              <c:f>('Summary Data'!$G$6,'Summary Data'!$G$7,'Summary Data'!$G$8,'Summary Data'!$G$10,'Summary Data'!$G$11,'Summary Data'!$G$13,'Summary Data'!$G$14,'Summary Data'!$G$15)</c:f>
              <c:numCache>
                <c:formatCode>#,##0</c:formatCode>
                <c:ptCount val="8"/>
                <c:pt idx="0">
                  <c:v>4168.8616666666676</c:v>
                </c:pt>
                <c:pt idx="1">
                  <c:v>962.26244444444467</c:v>
                </c:pt>
                <c:pt idx="2">
                  <c:v>485.68411111111084</c:v>
                </c:pt>
                <c:pt idx="3">
                  <c:v>2363.9871111111106</c:v>
                </c:pt>
                <c:pt idx="4">
                  <c:v>338.22122222222225</c:v>
                </c:pt>
                <c:pt idx="5">
                  <c:v>11155.261999999997</c:v>
                </c:pt>
                <c:pt idx="6">
                  <c:v>1001.8023333333331</c:v>
                </c:pt>
                <c:pt idx="7">
                  <c:v>23.742666666666668</c:v>
                </c:pt>
              </c:numCache>
            </c:numRef>
          </c:val>
          <c:extLst>
            <c:ext xmlns:c16="http://schemas.microsoft.com/office/drawing/2014/chart" uri="{C3380CC4-5D6E-409C-BE32-E72D297353CC}">
              <c16:uniqueId val="{00000010-86E2-4BA2-9EEB-BB9557D5014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4225250089965988"/>
          <c:y val="0.46905408392917908"/>
          <c:w val="0.24113970287288772"/>
          <c:h val="0.52137183845462154"/>
        </c:manualLayout>
      </c:layout>
      <c:overlay val="0"/>
      <c:spPr>
        <a:solidFill>
          <a:schemeClr val="bg1">
            <a:lumMod val="95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microsoft.com/office/2011/relationships/webextension" Target="../webextensions/webextension1.xml"/></Relationships>
</file>

<file path=xl/drawings/drawing1.xml><?xml version="1.0" encoding="utf-8"?>
<xdr:wsDr xmlns:xdr="http://schemas.openxmlformats.org/drawingml/2006/spreadsheetDrawing" xmlns:a="http://schemas.openxmlformats.org/drawingml/2006/main">
  <xdr:twoCellAnchor>
    <xdr:from>
      <xdr:col>9</xdr:col>
      <xdr:colOff>888999</xdr:colOff>
      <xdr:row>0</xdr:row>
      <xdr:rowOff>87309</xdr:rowOff>
    </xdr:from>
    <xdr:to>
      <xdr:col>32</xdr:col>
      <xdr:colOff>314327</xdr:colOff>
      <xdr:row>0</xdr:row>
      <xdr:rowOff>555622</xdr:rowOff>
    </xdr:to>
    <xdr:sp macro="" textlink="">
      <xdr:nvSpPr>
        <xdr:cNvPr id="8" name="TextBox 7">
          <a:extLst>
            <a:ext uri="{FF2B5EF4-FFF2-40B4-BE49-F238E27FC236}">
              <a16:creationId xmlns:a16="http://schemas.microsoft.com/office/drawing/2014/main" id="{59CA6649-D78C-4311-9958-9D83F2FCF0B6}"/>
            </a:ext>
          </a:extLst>
        </xdr:cNvPr>
        <xdr:cNvSpPr txBox="1"/>
      </xdr:nvSpPr>
      <xdr:spPr>
        <a:xfrm>
          <a:off x="8374062" y="87309"/>
          <a:ext cx="2132015" cy="46831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xdr:from>
      <xdr:col>4</xdr:col>
      <xdr:colOff>79374</xdr:colOff>
      <xdr:row>0</xdr:row>
      <xdr:rowOff>39679</xdr:rowOff>
    </xdr:from>
    <xdr:to>
      <xdr:col>9</xdr:col>
      <xdr:colOff>650874</xdr:colOff>
      <xdr:row>0</xdr:row>
      <xdr:rowOff>1063625</xdr:rowOff>
    </xdr:to>
    <xdr:sp macro="" textlink="">
      <xdr:nvSpPr>
        <xdr:cNvPr id="5" name="TextBox 4">
          <a:extLst>
            <a:ext uri="{FF2B5EF4-FFF2-40B4-BE49-F238E27FC236}">
              <a16:creationId xmlns:a16="http://schemas.microsoft.com/office/drawing/2014/main" id="{7B6B7176-2DE2-4ADB-87B2-03A3E16B9B13}"/>
            </a:ext>
          </a:extLst>
        </xdr:cNvPr>
        <xdr:cNvSpPr txBox="1"/>
      </xdr:nvSpPr>
      <xdr:spPr>
        <a:xfrm>
          <a:off x="5072062" y="39679"/>
          <a:ext cx="3667125" cy="1023946"/>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br>
            <a:rPr lang="en-US" sz="1100" b="0" baseline="0"/>
          </a:br>
          <a:r>
            <a:rPr lang="en-US" sz="1100" b="0" i="1" baseline="0"/>
            <a:t>Example: A nursing home averaging 300 total nurse staff hours and 100 residents per day would have a 3.0 Total Nurse Staff HPRD (300/100 = 3.0)</a:t>
          </a:r>
          <a:endParaRPr lang="en-US" sz="1100" i="1"/>
        </a:p>
      </xdr:txBody>
    </xdr:sp>
    <xdr:clientData/>
  </xdr:twoCellAnchor>
  <xdr:twoCellAnchor editAs="absolute">
    <xdr:from>
      <xdr:col>1</xdr:col>
      <xdr:colOff>28575</xdr:colOff>
      <xdr:row>0</xdr:row>
      <xdr:rowOff>79374</xdr:rowOff>
    </xdr:from>
    <xdr:to>
      <xdr:col>1</xdr:col>
      <xdr:colOff>1702595</xdr:colOff>
      <xdr:row>0</xdr:row>
      <xdr:rowOff>1524000</xdr:rowOff>
    </xdr:to>
    <mc:AlternateContent xmlns:mc="http://schemas.openxmlformats.org/markup-compatibility/2006" xmlns:sle15="http://schemas.microsoft.com/office/drawing/2012/slicer">
      <mc:Choice Requires="sle15">
        <xdr:graphicFrame macro="">
          <xdr:nvGraphicFramePr>
            <xdr:cNvPr id="7" name="County">
              <a:extLst>
                <a:ext uri="{FF2B5EF4-FFF2-40B4-BE49-F238E27FC236}">
                  <a16:creationId xmlns:a16="http://schemas.microsoft.com/office/drawing/2014/main" id="{63B596C3-D495-4B1D-8FA5-D8CC5AE71F21}"/>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560389" y="79374"/>
              <a:ext cx="1392238" cy="140493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202406</xdr:colOff>
      <xdr:row>0</xdr:row>
      <xdr:rowOff>154781</xdr:rowOff>
    </xdr:from>
    <xdr:to>
      <xdr:col>42</xdr:col>
      <xdr:colOff>738188</xdr:colOff>
      <xdr:row>0</xdr:row>
      <xdr:rowOff>440531</xdr:rowOff>
    </xdr:to>
    <xdr:sp macro="" textlink="">
      <xdr:nvSpPr>
        <xdr:cNvPr id="6" name="TextBox 5">
          <a:extLst>
            <a:ext uri="{FF2B5EF4-FFF2-40B4-BE49-F238E27FC236}">
              <a16:creationId xmlns:a16="http://schemas.microsoft.com/office/drawing/2014/main" id="{B4CFACC9-897D-4F47-8A5D-B9481886B9CC}"/>
            </a:ext>
          </a:extLst>
        </xdr:cNvPr>
        <xdr:cNvSpPr txBox="1"/>
      </xdr:nvSpPr>
      <xdr:spPr>
        <a:xfrm>
          <a:off x="9600406" y="154781"/>
          <a:ext cx="3178970" cy="285750"/>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p>
        <a:p>
          <a:r>
            <a:rPr lang="en-US" sz="1100" baseline="0"/>
            <a:t>.</a:t>
          </a:r>
          <a:endParaRPr lang="en-US" sz="1100"/>
        </a:p>
      </xdr:txBody>
    </xdr:sp>
    <xdr:clientData/>
  </xdr:twoCellAnchor>
  <xdr:twoCellAnchor editAs="absolute">
    <xdr:from>
      <xdr:col>1</xdr:col>
      <xdr:colOff>9524</xdr:colOff>
      <xdr:row>0</xdr:row>
      <xdr:rowOff>103188</xdr:rowOff>
    </xdr:from>
    <xdr:to>
      <xdr:col>1</xdr:col>
      <xdr:colOff>1714500</xdr:colOff>
      <xdr:row>0</xdr:row>
      <xdr:rowOff>1531938</xdr:rowOff>
    </xdr:to>
    <mc:AlternateContent xmlns:mc="http://schemas.openxmlformats.org/markup-compatibility/2006" xmlns:sle15="http://schemas.microsoft.com/office/drawing/2012/slicer">
      <mc:Choice Requires="sle15">
        <xdr:graphicFrame macro="">
          <xdr:nvGraphicFramePr>
            <xdr:cNvPr id="2" name="County 1">
              <a:extLst>
                <a:ext uri="{FF2B5EF4-FFF2-40B4-BE49-F238E27FC236}">
                  <a16:creationId xmlns:a16="http://schemas.microsoft.com/office/drawing/2014/main" id="{BD82DE43-63C7-45F9-B4D9-56B532DE2D30}"/>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548480" y="106363"/>
              <a:ext cx="1701801" cy="14287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217485</xdr:colOff>
      <xdr:row>0</xdr:row>
      <xdr:rowOff>330201</xdr:rowOff>
    </xdr:from>
    <xdr:to>
      <xdr:col>25</xdr:col>
      <xdr:colOff>833436</xdr:colOff>
      <xdr:row>0</xdr:row>
      <xdr:rowOff>595312</xdr:rowOff>
    </xdr:to>
    <xdr:sp macro="" textlink="">
      <xdr:nvSpPr>
        <xdr:cNvPr id="5" name="TextBox 4">
          <a:extLst>
            <a:ext uri="{FF2B5EF4-FFF2-40B4-BE49-F238E27FC236}">
              <a16:creationId xmlns:a16="http://schemas.microsoft.com/office/drawing/2014/main" id="{ED0FBAA7-B83D-4430-9AF3-348DCE85AB17}"/>
            </a:ext>
          </a:extLst>
        </xdr:cNvPr>
        <xdr:cNvSpPr txBox="1"/>
      </xdr:nvSpPr>
      <xdr:spPr>
        <a:xfrm>
          <a:off x="11516516" y="330201"/>
          <a:ext cx="3259139" cy="265111"/>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absolute">
    <xdr:from>
      <xdr:col>0</xdr:col>
      <xdr:colOff>535780</xdr:colOff>
      <xdr:row>0</xdr:row>
      <xdr:rowOff>142875</xdr:rowOff>
    </xdr:from>
    <xdr:to>
      <xdr:col>1</xdr:col>
      <xdr:colOff>1723231</xdr:colOff>
      <xdr:row>0</xdr:row>
      <xdr:rowOff>1579563</xdr:rowOff>
    </xdr:to>
    <mc:AlternateContent xmlns:mc="http://schemas.openxmlformats.org/markup-compatibility/2006" xmlns:sle15="http://schemas.microsoft.com/office/drawing/2012/slicer">
      <mc:Choice Requires="sle15">
        <xdr:graphicFrame macro="">
          <xdr:nvGraphicFramePr>
            <xdr:cNvPr id="2" name="County 2">
              <a:extLst>
                <a:ext uri="{FF2B5EF4-FFF2-40B4-BE49-F238E27FC236}">
                  <a16:creationId xmlns:a16="http://schemas.microsoft.com/office/drawing/2014/main" id="{974FE6BA-A04F-4A6E-9133-FC0D33418DA8}"/>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531812" y="142875"/>
              <a:ext cx="1785938" cy="143668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202825</xdr:colOff>
      <xdr:row>0</xdr:row>
      <xdr:rowOff>76200</xdr:rowOff>
    </xdr:from>
    <xdr:to>
      <xdr:col>10</xdr:col>
      <xdr:colOff>285750</xdr:colOff>
      <xdr:row>22</xdr:row>
      <xdr:rowOff>2985</xdr:rowOff>
    </xdr:to>
    <mc:AlternateContent xmlns:mc="http://schemas.openxmlformats.org/markup-compatibility/2006">
      <mc:Choice xmlns:we="http://schemas.microsoft.com/office/webextensions/webextension/2010/11" Requires="we">
        <xdr:graphicFrame macro="">
          <xdr:nvGraphicFramePr>
            <xdr:cNvPr id="2" name="Add-in 1" title="People Graph">
              <a:extLst>
                <a:ext uri="{FF2B5EF4-FFF2-40B4-BE49-F238E27FC236}">
                  <a16:creationId xmlns:a16="http://schemas.microsoft.com/office/drawing/2014/main" id="{2A5CF55E-C8AB-46AF-8527-CEFB5615391D}"/>
                </a:ext>
              </a:extLst>
            </xdr:cNvPr>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1"/>
            </a:graphicData>
          </a:graphic>
        </xdr:graphicFrame>
      </mc:Choice>
      <mc:Fallback>
        <xdr:pic>
          <xdr:nvPicPr>
            <xdr:cNvPr id="2" name="Add-in 1" title="People Graph">
              <a:extLst>
                <a:ext uri="{FF2B5EF4-FFF2-40B4-BE49-F238E27FC236}">
                  <a16:creationId xmlns:a16="http://schemas.microsoft.com/office/drawing/2014/main" id="{2A5CF55E-C8AB-46AF-8527-CEFB5615391D}"/>
                </a:ext>
              </a:extLst>
            </xdr:cNvPr>
            <xdr:cNvPicPr/>
          </xdr:nvPicPr>
          <xdr:blipFill>
            <a:blip xmlns:r="http://schemas.openxmlformats.org/officeDocument/2006/relationships" r:embed="rId2"/>
            <a:stretch>
              <a:fillRect/>
            </a:stretch>
          </xdr:blipFill>
          <xdr:spPr>
            <a:prstGeom prst="rect">
              <a:avLst/>
            </a:prstGeom>
          </xdr:spPr>
        </xdr:pic>
      </mc:Fallback>
    </mc:AlternateContent>
    <xdr:clientData/>
  </xdr:twoCellAnchor>
  <xdr:twoCellAnchor>
    <xdr:from>
      <xdr:col>5</xdr:col>
      <xdr:colOff>190262</xdr:colOff>
      <xdr:row>10</xdr:row>
      <xdr:rowOff>30960</xdr:rowOff>
    </xdr:from>
    <xdr:to>
      <xdr:col>10</xdr:col>
      <xdr:colOff>47272</xdr:colOff>
      <xdr:row>17</xdr:row>
      <xdr:rowOff>44801</xdr:rowOff>
    </xdr:to>
    <xdr:sp macro="" textlink="">
      <xdr:nvSpPr>
        <xdr:cNvPr id="5" name="TextBox 4">
          <a:extLst>
            <a:ext uri="{FF2B5EF4-FFF2-40B4-BE49-F238E27FC236}">
              <a16:creationId xmlns:a16="http://schemas.microsoft.com/office/drawing/2014/main" id="{A156E356-492A-4426-B996-8C02636262BC}"/>
            </a:ext>
          </a:extLst>
        </xdr:cNvPr>
        <xdr:cNvSpPr txBox="1"/>
      </xdr:nvSpPr>
      <xdr:spPr>
        <a:xfrm>
          <a:off x="3238262" y="1840710"/>
          <a:ext cx="2905010" cy="1280666"/>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200"/>
            <a:t>Nursing home residents require </a:t>
          </a:r>
          <a:r>
            <a:rPr lang="en-US" sz="1200" b="0" i="0">
              <a:solidFill>
                <a:schemeClr val="dk1"/>
              </a:solidFill>
              <a:effectLst/>
              <a:latin typeface="+mn-lt"/>
              <a:ea typeface="+mn-ea"/>
              <a:cs typeface="+mn-cs"/>
            </a:rPr>
            <a:t>at least </a:t>
          </a:r>
          <a:r>
            <a:rPr lang="en-US" sz="2000" b="1" i="0">
              <a:solidFill>
                <a:srgbClr val="A22E65"/>
              </a:solidFill>
              <a:effectLst/>
              <a:latin typeface="+mn-lt"/>
              <a:ea typeface="+mn-ea"/>
              <a:cs typeface="+mn-cs"/>
            </a:rPr>
            <a:t>4.10 total nurse staff hours and</a:t>
          </a:r>
          <a:r>
            <a:rPr lang="en-US" sz="2000" b="0" i="0">
              <a:solidFill>
                <a:srgbClr val="A22E65"/>
              </a:solidFill>
              <a:effectLst/>
              <a:latin typeface="+mn-lt"/>
              <a:ea typeface="+mn-ea"/>
              <a:cs typeface="+mn-cs"/>
            </a:rPr>
            <a:t> </a:t>
          </a:r>
          <a:r>
            <a:rPr lang="en-US" sz="2000" b="1" i="0">
              <a:solidFill>
                <a:srgbClr val="A22E65"/>
              </a:solidFill>
              <a:effectLst/>
              <a:latin typeface="+mn-lt"/>
              <a:ea typeface="+mn-ea"/>
              <a:cs typeface="+mn-cs"/>
            </a:rPr>
            <a:t>0.75 RN hours</a:t>
          </a:r>
          <a:r>
            <a:rPr lang="en-US" sz="2000" b="0" i="0">
              <a:solidFill>
                <a:srgbClr val="A22E65"/>
              </a:solidFill>
              <a:effectLst/>
              <a:latin typeface="+mn-lt"/>
              <a:ea typeface="+mn-ea"/>
              <a:cs typeface="+mn-cs"/>
            </a:rPr>
            <a:t> </a:t>
          </a:r>
          <a:r>
            <a:rPr lang="en-US" sz="1200" b="0" i="0">
              <a:solidFill>
                <a:schemeClr val="dk1"/>
              </a:solidFill>
              <a:effectLst/>
              <a:latin typeface="+mn-lt"/>
              <a:ea typeface="+mn-ea"/>
              <a:cs typeface="+mn-cs"/>
            </a:rPr>
            <a:t>t</a:t>
          </a:r>
          <a:r>
            <a:rPr lang="en-US" sz="1200" b="0" i="0" baseline="0">
              <a:solidFill>
                <a:schemeClr val="dk1"/>
              </a:solidFill>
              <a:effectLst/>
              <a:latin typeface="+mn-lt"/>
              <a:ea typeface="+mn-ea"/>
              <a:cs typeface="+mn-cs"/>
            </a:rPr>
            <a:t>o receive </a:t>
          </a:r>
          <a:r>
            <a:rPr lang="en-US" sz="1200" b="0" i="0">
              <a:solidFill>
                <a:schemeClr val="dk1"/>
              </a:solidFill>
              <a:effectLst/>
              <a:latin typeface="+mn-lt"/>
              <a:ea typeface="+mn-ea"/>
              <a:cs typeface="+mn-cs"/>
            </a:rPr>
            <a:t>sufficient clinical care, according to a landmark 2001 federal study.</a:t>
          </a:r>
          <a:endParaRPr lang="en-US" sz="1200"/>
        </a:p>
      </xdr:txBody>
    </xdr:sp>
    <xdr:clientData/>
  </xdr:twoCellAnchor>
  <xdr:twoCellAnchor>
    <xdr:from>
      <xdr:col>0</xdr:col>
      <xdr:colOff>221588</xdr:colOff>
      <xdr:row>22</xdr:row>
      <xdr:rowOff>158752</xdr:rowOff>
    </xdr:from>
    <xdr:to>
      <xdr:col>9</xdr:col>
      <xdr:colOff>465667</xdr:colOff>
      <xdr:row>25</xdr:row>
      <xdr:rowOff>135469</xdr:rowOff>
    </xdr:to>
    <xdr:sp macro="" textlink="">
      <xdr:nvSpPr>
        <xdr:cNvPr id="8" name="TextBox 7">
          <a:extLst>
            <a:ext uri="{FF2B5EF4-FFF2-40B4-BE49-F238E27FC236}">
              <a16:creationId xmlns:a16="http://schemas.microsoft.com/office/drawing/2014/main" id="{B55B1D12-AB2C-40C4-A54B-381393530453}"/>
            </a:ext>
          </a:extLst>
        </xdr:cNvPr>
        <xdr:cNvSpPr txBox="1"/>
      </xdr:nvSpPr>
      <xdr:spPr>
        <a:xfrm>
          <a:off x="221588" y="4116919"/>
          <a:ext cx="5768579" cy="516467"/>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t>HPRD</a:t>
          </a:r>
          <a:r>
            <a:rPr lang="en-US" sz="900" b="0" baseline="0"/>
            <a:t> (Hours Per Resident Day) is calculated by dividing daily staff hours by resident census. </a:t>
          </a:r>
          <a:br>
            <a:rPr lang="en-US" sz="900" b="0" i="1" baseline="0"/>
          </a:br>
          <a:r>
            <a:rPr lang="en-US" sz="900" b="0" i="1" baseline="0"/>
            <a:t>Example: A nursing home averaging 300 total nurse staff hours and 100 residents would have 3.0 total nurse staff HPRD (300/100 = 3.0).</a:t>
          </a:r>
          <a:endParaRPr lang="en-US" sz="900" i="1"/>
        </a:p>
      </xdr:txBody>
    </xdr:sp>
    <xdr:clientData/>
  </xdr:twoCellAnchor>
  <xdr:twoCellAnchor>
    <xdr:from>
      <xdr:col>0</xdr:col>
      <xdr:colOff>226481</xdr:colOff>
      <xdr:row>26</xdr:row>
      <xdr:rowOff>56653</xdr:rowOff>
    </xdr:from>
    <xdr:to>
      <xdr:col>9</xdr:col>
      <xdr:colOff>448732</xdr:colOff>
      <xdr:row>29</xdr:row>
      <xdr:rowOff>49917</xdr:rowOff>
    </xdr:to>
    <xdr:sp macro="" textlink="">
      <xdr:nvSpPr>
        <xdr:cNvPr id="10" name="TextBox 9">
          <a:extLst>
            <a:ext uri="{FF2B5EF4-FFF2-40B4-BE49-F238E27FC236}">
              <a16:creationId xmlns:a16="http://schemas.microsoft.com/office/drawing/2014/main" id="{4203CC6C-8975-4DBD-A22E-26B5BE2B02E8}"/>
            </a:ext>
          </a:extLst>
        </xdr:cNvPr>
        <xdr:cNvSpPr txBox="1"/>
      </xdr:nvSpPr>
      <xdr:spPr>
        <a:xfrm>
          <a:off x="226481" y="4762003"/>
          <a:ext cx="5708651" cy="53618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i="0">
              <a:solidFill>
                <a:schemeClr val="dk1"/>
              </a:solidFill>
              <a:effectLst/>
              <a:latin typeface="+mn-lt"/>
              <a:ea typeface="+mn-ea"/>
              <a:cs typeface="+mn-cs"/>
            </a:rPr>
            <a:t>Note: Total Nurse Staff hours combine hours from RNs (incl. Admin &amp; DON), LPNs (incl. Admin), CNAs, Med Aide/Tech, and NA in Training. RN Staff HPRD includes RN Admin &amp; RN DON unless indicated otherwise.</a:t>
          </a:r>
          <a:r>
            <a:rPr lang="en-US" sz="900" b="0" i="0" baseline="0">
              <a:solidFill>
                <a:schemeClr val="dk1"/>
              </a:solidFill>
              <a:effectLst/>
              <a:latin typeface="+mn-lt"/>
              <a:ea typeface="+mn-ea"/>
              <a:cs typeface="+mn-cs"/>
            </a:rPr>
            <a:t> </a:t>
          </a:r>
          <a:r>
            <a:rPr lang="en-US" sz="900" b="0" i="0">
              <a:solidFill>
                <a:schemeClr val="dk1"/>
              </a:solidFill>
              <a:effectLst/>
              <a:latin typeface="+mn-lt"/>
              <a:ea typeface="+mn-ea"/>
              <a:cs typeface="+mn-cs"/>
            </a:rPr>
            <a:t>Previous LTCCC staffing reports cited "Direct Care Staff HPRD" which excluded Admin &amp; DON, Med Aide/Tech, and NA in Training.</a:t>
          </a:r>
          <a:endParaRPr lang="en-US" sz="900" b="0"/>
        </a:p>
      </xdr:txBody>
    </xdr:sp>
    <xdr:clientData/>
  </xdr:twoCellAnchor>
  <xdr:twoCellAnchor>
    <xdr:from>
      <xdr:col>11</xdr:col>
      <xdr:colOff>602171</xdr:colOff>
      <xdr:row>0</xdr:row>
      <xdr:rowOff>105595</xdr:rowOff>
    </xdr:from>
    <xdr:to>
      <xdr:col>21</xdr:col>
      <xdr:colOff>295274</xdr:colOff>
      <xdr:row>23</xdr:row>
      <xdr:rowOff>29634</xdr:rowOff>
    </xdr:to>
    <xdr:grpSp>
      <xdr:nvGrpSpPr>
        <xdr:cNvPr id="6" name="Group 5">
          <a:extLst>
            <a:ext uri="{FF2B5EF4-FFF2-40B4-BE49-F238E27FC236}">
              <a16:creationId xmlns:a16="http://schemas.microsoft.com/office/drawing/2014/main" id="{CE1B8786-1340-462A-B428-7587AFACAD65}"/>
            </a:ext>
          </a:extLst>
        </xdr:cNvPr>
        <xdr:cNvGrpSpPr/>
      </xdr:nvGrpSpPr>
      <xdr:grpSpPr>
        <a:xfrm>
          <a:off x="7998053" y="105595"/>
          <a:ext cx="6416633" cy="4391451"/>
          <a:chOff x="7304596" y="102205"/>
          <a:chExt cx="5795453" cy="4089641"/>
        </a:xfrm>
      </xdr:grpSpPr>
      <xdr:graphicFrame macro="">
        <xdr:nvGraphicFramePr>
          <xdr:cNvPr id="9" name="Chart 8">
            <a:extLst>
              <a:ext uri="{FF2B5EF4-FFF2-40B4-BE49-F238E27FC236}">
                <a16:creationId xmlns:a16="http://schemas.microsoft.com/office/drawing/2014/main" id="{F3026CC1-2A2E-498F-901B-483D6D6E5434}"/>
              </a:ext>
            </a:extLst>
          </xdr:cNvPr>
          <xdr:cNvGraphicFramePr>
            <a:graphicFrameLocks/>
          </xdr:cNvGraphicFramePr>
        </xdr:nvGraphicFramePr>
        <xdr:xfrm>
          <a:off x="7304596" y="102205"/>
          <a:ext cx="5795453" cy="4089641"/>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1" name="TextBox 1">
            <a:extLst>
              <a:ext uri="{FF2B5EF4-FFF2-40B4-BE49-F238E27FC236}">
                <a16:creationId xmlns:a16="http://schemas.microsoft.com/office/drawing/2014/main" id="{95B1FA83-A512-463B-AB46-DBB74A4A81D1}"/>
              </a:ext>
            </a:extLst>
          </xdr:cNvPr>
          <xdr:cNvSpPr txBox="1"/>
        </xdr:nvSpPr>
        <xdr:spPr>
          <a:xfrm>
            <a:off x="11554128" y="989543"/>
            <a:ext cx="1515534" cy="64558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1">
                <a:solidFill>
                  <a:schemeClr val="accent1"/>
                </a:solidFill>
              </a:rPr>
              <a:t>All RN - Blue</a:t>
            </a:r>
            <a:br>
              <a:rPr lang="en-US" sz="1100" b="1">
                <a:solidFill>
                  <a:schemeClr val="accent6">
                    <a:lumMod val="50000"/>
                  </a:schemeClr>
                </a:solidFill>
              </a:rPr>
            </a:br>
            <a:r>
              <a:rPr lang="en-US" sz="1100" b="1">
                <a:solidFill>
                  <a:schemeClr val="tx1"/>
                </a:solidFill>
              </a:rPr>
              <a:t>All LPN - Black/Grey</a:t>
            </a:r>
            <a:br>
              <a:rPr lang="en-US" sz="1100" b="1">
                <a:solidFill>
                  <a:schemeClr val="accent6">
                    <a:lumMod val="50000"/>
                  </a:schemeClr>
                </a:solidFill>
              </a:rPr>
            </a:br>
            <a:r>
              <a:rPr lang="en-US" sz="1100" b="1">
                <a:solidFill>
                  <a:schemeClr val="accent6">
                    <a:lumMod val="50000"/>
                  </a:schemeClr>
                </a:solidFill>
              </a:rPr>
              <a:t>CNA/NA/Med - Green</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142420</xdr:colOff>
      <xdr:row>0</xdr:row>
      <xdr:rowOff>112938</xdr:rowOff>
    </xdr:from>
    <xdr:to>
      <xdr:col>0</xdr:col>
      <xdr:colOff>6744379</xdr:colOff>
      <xdr:row>42</xdr:row>
      <xdr:rowOff>29595</xdr:rowOff>
    </xdr:to>
    <xdr:sp macro="" textlink="">
      <xdr:nvSpPr>
        <xdr:cNvPr id="3" name="TextBox 2">
          <a:extLst>
            <a:ext uri="{FF2B5EF4-FFF2-40B4-BE49-F238E27FC236}">
              <a16:creationId xmlns:a16="http://schemas.microsoft.com/office/drawing/2014/main" id="{18BF68AE-24C4-4CF5-AB09-25967B6A44A2}"/>
            </a:ext>
          </a:extLst>
        </xdr:cNvPr>
        <xdr:cNvSpPr txBox="1"/>
      </xdr:nvSpPr>
      <xdr:spPr>
        <a:xfrm>
          <a:off x="142420" y="112938"/>
          <a:ext cx="6601959" cy="867965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has been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offices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2021 staffing report, visit https://nursinghome411.org/staffing-q1-2021/.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Q1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Q1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 Instruments/NursingHomeQualityInits/Downloads/PBJ-Policy-Manual-Final-V25-11-19-2018.pdf</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D83DE04E-40D4-4337-919B-B64335B4995B}" sourceName="County">
  <extLst>
    <x:ext xmlns:x15="http://schemas.microsoft.com/office/spreadsheetml/2010/11/main" uri="{2F2917AC-EB37-4324-AD4E-5DD8C200BD13}">
      <x15:tableSlicerCache tableId="3" column="5"/>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7083A313-A703-4C8C-B837-B10941335828}" sourceName="County">
  <extLst>
    <x:ext xmlns:x15="http://schemas.microsoft.com/office/spreadsheetml/2010/11/main" uri="{2F2917AC-EB37-4324-AD4E-5DD8C200BD13}">
      <x15:tableSlicerCache tableId="8" column="5"/>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6A5DE06E-BF00-45F8-A8C2-5B8565D5A624}" sourceName="County">
  <extLst>
    <x:ext xmlns:x15="http://schemas.microsoft.com/office/spreadsheetml/2010/11/main" uri="{2F2917AC-EB37-4324-AD4E-5DD8C200BD13}">
      <x15:tableSlicerCache tableId="9"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81062842-403B-4168-AB4E-F17B70115713}" cache="Slicer_County" caption="Count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1" xr10:uid="{9BC920D2-DFE3-4A03-9BE7-BC0D080ABDC1}" cache="Slicer_County1" caption="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2" xr10:uid="{C4F064B8-CCCC-452D-822A-E7E34191A948}" cache="Slicer_County2" caption="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9536FF5-3BBC-41F9-96AD-E204452DCD02}" name="Table3" displayName="Table3" ref="A1:AG95" totalsRowShown="0" headerRowDxfId="118">
  <autoFilter ref="A1:AG95" xr:uid="{09536FF5-3BBC-41F9-96AD-E204452DCD02}"/>
  <tableColumns count="33">
    <tableColumn id="1" xr3:uid="{06E4F740-452B-4BCF-B8D3-B15889B509D1}" name="State"/>
    <tableColumn id="3" xr3:uid="{F97657CA-329B-429A-9FE4-2B13E2CFF5AB}" name="Provider"/>
    <tableColumn id="4" xr3:uid="{86F17C1B-9203-4A61-8937-61D9A95BE0F8}" name="City"/>
    <tableColumn id="5" xr3:uid="{40B53FFB-DABE-4901-B441-4A60B0C25724}" name="County"/>
    <tableColumn id="6" xr3:uid="{9CA9DE4D-E403-4E7B-BC8B-BF78F8F01E79}" name="MDS Census" dataDxfId="117"/>
    <tableColumn id="30" xr3:uid="{627E180D-419B-40F5-8066-824329085F3B}" name="Total Nurse Staff HPRD" dataDxfId="116"/>
    <tableColumn id="24" xr3:uid="{83292318-6EF5-445D-BFCE-59C7A60DCF15}" name="Total Direct Care Staff HPRD" dataDxfId="115"/>
    <tableColumn id="31" xr3:uid="{A95C0F09-DE66-4354-94BD-61768990513C}" name="Total RN Staff HPRD" dataDxfId="114"/>
    <tableColumn id="33" xr3:uid="{2AA7D108-5D85-495E-97AD-FA272B1E7631}" name="Total RN Care Staff HPRD (excl. Admin/DON)" dataDxfId="113"/>
    <tableColumn id="29" xr3:uid="{6F76298A-C7D7-4BE0-8623-294427217C26}" name="Total Hours Nurse Staffing" dataDxfId="112"/>
    <tableColumn id="25" xr3:uid="{76D80A8A-3FC0-44DB-BD31-568A2D242B91}" name="Total Direct Care Staff Hours" dataDxfId="111"/>
    <tableColumn id="23" xr3:uid="{756CB329-33D9-4F84-973A-006C4542D7BF}" name="Total RN Hours (w/ Admin, DON)" dataDxfId="110"/>
    <tableColumn id="9" xr3:uid="{502CF4A0-8F7D-4587-812E-77778A226BDF}" name="RN Hours (excl. Admin, DON)" dataDxfId="109"/>
    <tableColumn id="8" xr3:uid="{2E57BB13-53C3-4EC7-93E7-E58DF773D73B}" name="RN Admin Hours" dataDxfId="108"/>
    <tableColumn id="7" xr3:uid="{C51E47EF-2A48-4961-82AB-AE58B64502E5}" name="RN DON Hours" dataDxfId="107"/>
    <tableColumn id="27" xr3:uid="{BB89040C-0EC9-418D-A894-58069DF16F37}" name="Total LPN Hours (w/ Admin)" dataDxfId="106"/>
    <tableColumn id="11" xr3:uid="{1E8419CD-0FA8-4AFE-8E4D-D794CED0C7B4}" name="LPN Hours (excl. Admin)" dataDxfId="105"/>
    <tableColumn id="19" xr3:uid="{9D29B1E6-632B-4322-A5A1-5BA56964A17F}" name="LPN Admin Hours" dataDxfId="104"/>
    <tableColumn id="28" xr3:uid="{017F9483-9714-4E1E-AFC8-28EB7CBB78BB}" name="Total CNA, NA TR, Med Aide/Tech Hours" dataDxfId="103"/>
    <tableColumn id="13" xr3:uid="{EEDFD5CB-0276-47CD-8985-7E534C98E6A7}" name="CNA Hours" dataDxfId="102"/>
    <tableColumn id="15" xr3:uid="{CCF9B0D5-9A35-4758-A6FB-F3EB8350DF75}" name="NA TR Hours" dataDxfId="101"/>
    <tableColumn id="21" xr3:uid="{BE0AF679-44B6-4B58-8CC7-030D60B3563A}" name="Med Aide/Tech Hours" dataDxfId="100"/>
    <tableColumn id="26" xr3:uid="{E34F1CA0-A87A-4C62-8632-F4FEA904139D}" name="Total Contract Hours" dataDxfId="99"/>
    <tableColumn id="10" xr3:uid="{CB459D4A-4B79-451F-BD66-5EE33B28DB77}" name="RN Hours Contract" dataDxfId="98"/>
    <tableColumn id="20" xr3:uid="{E2209211-9FDF-49A4-A689-D46F9DE1CA38}" name="RN Admin Hours Contract" dataDxfId="97"/>
    <tableColumn id="22" xr3:uid="{8F951206-33E7-421B-A0DF-9CEBA90B696F}" name="RN DON Hours Contract" dataDxfId="96"/>
    <tableColumn id="12" xr3:uid="{4853F394-88FF-4789-A71C-5372D01B194F}" name="LPN Hours Contract" dataDxfId="95"/>
    <tableColumn id="18" xr3:uid="{AEA7A833-E19D-427E-93F0-50FD28734C68}" name="LPN Admin Hours Contract" dataDxfId="94"/>
    <tableColumn id="14" xr3:uid="{F3015C32-C3EE-4B02-8D0D-9F643575B2EE}" name="CNA Hours Contract" dataDxfId="93"/>
    <tableColumn id="16" xr3:uid="{7F821D40-17ED-4E9C-90EA-D495B14E952F}" name="NA TR Hours Contract" dataDxfId="92"/>
    <tableColumn id="17" xr3:uid="{B9506578-92F9-41CD-92A7-DC6C815CF9A2}" name="Med Aide Hours Contract" dataDxfId="91"/>
    <tableColumn id="2" xr3:uid="{D30F26D2-9DE6-4E67-A87E-BAF76BE6A003}" name="Provider Number" dataDxfId="90"/>
    <tableColumn id="32" xr3:uid="{41ED9CBB-018E-4FD0-A7D9-32C7BDB87C33}" name="Region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7D472E6-0039-48B1-870C-FB625903C368}" name="Table39" displayName="Table39" ref="A1:AQ95" totalsRowShown="0" headerRowDxfId="89">
  <autoFilter ref="A1:AQ95" xr:uid="{09536FF5-3BBC-41F9-96AD-E204452DCD02}"/>
  <tableColumns count="43">
    <tableColumn id="1" xr3:uid="{CC8B46D9-1EEE-4937-9953-ADBBE9A5BB40}" name="State"/>
    <tableColumn id="3" xr3:uid="{128A75AE-25D3-484F-BE1E-23098DC73E78}" name="Provider"/>
    <tableColumn id="4" xr3:uid="{5852F418-2DF1-448E-8508-7785ACA349BA}" name="City"/>
    <tableColumn id="5" xr3:uid="{FCF7B72E-AB6B-49C8-9BCD-FB119427E074}" name="County"/>
    <tableColumn id="6" xr3:uid="{88E32E0D-6998-4C68-BAF0-417D978B6B95}" name="MDS Census" dataDxfId="88"/>
    <tableColumn id="29" xr3:uid="{9A096EC6-E0EC-49A5-B8CE-DE572147F061}" name="Total Hours Nurse Staffing" dataDxfId="87"/>
    <tableColumn id="26" xr3:uid="{0D502EA3-8B73-4E53-B9C7-26F240A87575}" name="Total Contract Hours" dataDxfId="86"/>
    <tableColumn id="33" xr3:uid="{590BA50A-40A3-48BC-9110-88700F13FF18}" name="Percent Contract Hours" dataDxfId="85"/>
    <tableColumn id="23" xr3:uid="{B02D4CD1-018F-4B81-BBA7-F799E34C453E}" name="RN Hours (w/ Admin, DON)" dataDxfId="84"/>
    <tableColumn id="50" xr3:uid="{D99951CB-6DDC-4FF6-9C20-A8D02896E17A}" name="RN Hours Contract (W/ Admin, DON)" dataDxfId="83"/>
    <tableColumn id="51" xr3:uid="{85A13AF0-E305-46CD-AD37-58866044F50E}" name="Percent RN Contract ALL" dataDxfId="82"/>
    <tableColumn id="9" xr3:uid="{B35C4F8E-D214-49B0-B14C-4B9EA2C1EE29}" name="RN Hours" dataDxfId="81"/>
    <tableColumn id="10" xr3:uid="{E2B2F6C1-3AFE-405F-A4E7-C8B1CC2654A1}" name="RN Hours Contract" dataDxfId="80"/>
    <tableColumn id="49" xr3:uid="{91A29E08-E8F1-4A19-AED2-FF5AE1FB2C61}" name="Percent RN Contract" dataDxfId="79"/>
    <tableColumn id="8" xr3:uid="{ABF1E93F-C7CF-48CC-91D8-134F0B1DF4D9}" name="RN Admin Hours" dataDxfId="78"/>
    <tableColumn id="20" xr3:uid="{3E56146B-6249-46EB-8AA4-4DBE0B9B5421}" name="RN Admin Hours Contract" dataDxfId="77"/>
    <tableColumn id="48" xr3:uid="{80B9191D-7447-4260-9CAD-DB9AA9A86A0F}" name="Percent RN Admin Contract" dataDxfId="76"/>
    <tableColumn id="7" xr3:uid="{BAC2970C-BDD1-462D-9123-25C541A0D5E0}" name="RN DON Hours" dataDxfId="75"/>
    <tableColumn id="22" xr3:uid="{3833517D-2316-4C62-A456-4293F1C02CAA}" name="RN DON Hours Contract" dataDxfId="74"/>
    <tableColumn id="47" xr3:uid="{ED3DE9AB-4398-4BF2-BD4F-8D0BCEA9F330}" name="Percent RN DON Contract" dataDxfId="73"/>
    <tableColumn id="27" xr3:uid="{F06ED4A0-2FE2-4220-8A5F-09FEF2AAB9E6}" name="LPN Hours (w/ Admin)" dataDxfId="72"/>
    <tableColumn id="40" xr3:uid="{9979EEE7-5D52-4C36-A8E4-E87F776355E0}" name="LPN Contract Hours (w/ Admin)" dataDxfId="71"/>
    <tableColumn id="41" xr3:uid="{BECB4C08-07E6-4C10-A68A-AA5BB7539817}" name="Percent LPN ALL Contract" dataDxfId="70"/>
    <tableColumn id="11" xr3:uid="{B950DE52-183E-4249-8EE7-C0BA1FE8EDE5}" name="LPN Hours" dataDxfId="69"/>
    <tableColumn id="12" xr3:uid="{1BCCBB0C-1923-4B6E-8C18-8E82CE184E85}" name="LPN Hours Contract" dataDxfId="68"/>
    <tableColumn id="39" xr3:uid="{B8E7B840-747D-4268-AB96-5E91F63E3295}" name="Percent LPN Only Contract" dataDxfId="67"/>
    <tableColumn id="19" xr3:uid="{9C42E2E7-2F11-49A3-9624-EBA3F5361220}" name="LPN Admin Hours" dataDxfId="66"/>
    <tableColumn id="18" xr3:uid="{32DB0C07-27D1-4EC0-9115-4877B3539EAE}" name="LPN Admin Hours Contract" dataDxfId="65"/>
    <tableColumn id="38" xr3:uid="{7B1524E5-E42F-404F-9D4A-4FA34C41913F}" name="Percent LPN Admin Contract" dataDxfId="64"/>
    <tableColumn id="28" xr3:uid="{D0E62840-DD37-4480-BE0C-9E835D873FD6}" name="Total CNA, NA in Training, Med Aide/Tech Hours" dataDxfId="63"/>
    <tableColumn id="42" xr3:uid="{EFE23B84-8ABE-490A-9ABD-5A9130793F53}" name="CNA/NA/Med Aide Contract Hours" dataDxfId="62"/>
    <tableColumn id="37" xr3:uid="{157E4A30-0A42-49E6-A607-1EDF2966CC31}" name="Percent CNA/NA/Med Aide Contract" dataDxfId="61"/>
    <tableColumn id="13" xr3:uid="{18C3245F-B7D5-4358-AF85-6FB1BBDCAC07}" name="CNA Hours" dataDxfId="60"/>
    <tableColumn id="14" xr3:uid="{07B97013-452C-44AF-9AD8-FC02288C357A}" name="CNA Hours Contract" dataDxfId="59"/>
    <tableColumn id="36" xr3:uid="{CF02D1D7-82D8-4218-B6A7-7C578177669E}" name="Percent CNA Contract" dataDxfId="58"/>
    <tableColumn id="15" xr3:uid="{FFE6A969-D693-4555-88AA-D3797B0501BA}" name="NA in Training Hours" dataDxfId="57"/>
    <tableColumn id="16" xr3:uid="{46A4EC38-DA1B-4C5E-9CEC-B3D221CBBAC0}" name="NA in Training Hours Contract" dataDxfId="56"/>
    <tableColumn id="35" xr3:uid="{0CE0981A-9E06-4B22-A744-51AE4F872F2D}" name="Percent NA in Training Contract" dataDxfId="55"/>
    <tableColumn id="21" xr3:uid="{375DFFDF-2B62-4C86-900F-C4755CE38B1F}" name="Med Aide/Tech Hours" dataDxfId="54"/>
    <tableColumn id="17" xr3:uid="{17526C45-E9B6-4AAC-97AB-F1C395F72323}" name="Med Aide/Tech Hours Contract" dataDxfId="53"/>
    <tableColumn id="34" xr3:uid="{CB1688E2-9917-4F58-83D3-D9B2DA01F8FD}" name="Percent Med Aide/Tech Contract" dataDxfId="52"/>
    <tableColumn id="2" xr3:uid="{10757BCE-E124-41A3-92B7-99EA227A050F}" name="Provider Number" dataDxfId="51"/>
    <tableColumn id="25" xr3:uid="{2DCB068E-C1CA-4E1D-9189-57AB09B91079}" name="Region Number"/>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838F827-3BF5-44ED-9B10-F2058E8B8E8E}" name="Table2" displayName="Table2" ref="A1:AI95" totalsRowShown="0" headerRowDxfId="50">
  <autoFilter ref="A1:AI95" xr:uid="{0BC5ADF1-15D4-4F74-902E-CBC634AC45F1}"/>
  <tableColumns count="35">
    <tableColumn id="1" xr3:uid="{D91033D2-40AA-471E-9569-FE721E269898}" name="State"/>
    <tableColumn id="3" xr3:uid="{71841179-9722-44FF-96EF-BF9D59E87D8C}" name="Provider"/>
    <tableColumn id="4" xr3:uid="{CD954CE6-F373-495B-9746-D299EE9A7C29}" name="City"/>
    <tableColumn id="5" xr3:uid="{08E6C66F-D933-4B25-B7F8-1E3BF75BAFFE}" name="County"/>
    <tableColumn id="6" xr3:uid="{5811E772-76B6-4F16-B3D1-75619F778370}" name="MDS Census" dataDxfId="49"/>
    <tableColumn id="7" xr3:uid="{D6BB8869-5DAE-4A06-B1A1-0BFA7C9CA5F7}" name="Admin Hours" dataDxfId="48"/>
    <tableColumn id="30" xr3:uid="{640DA1D9-EFC2-440B-9960-2B23A46C4053}" name="Medical Director Hours" dataDxfId="47"/>
    <tableColumn id="8" xr3:uid="{2B840D74-2E92-4BBB-BC87-81B31604C65D}" name="Pharmacist Hours" dataDxfId="46"/>
    <tableColumn id="10" xr3:uid="{0447F5DE-755A-4649-9B47-34DA90345B62}" name="Dietician Hours" dataDxfId="45"/>
    <tableColumn id="28" xr3:uid="{624A65DC-33A9-4162-BA51-5266B2D8BF13}" name="Physician Assistant Hours" dataDxfId="44"/>
    <tableColumn id="29" xr3:uid="{805E7444-5A74-481E-9252-44ADB03D2091}" name="Nurse Practictioner Hours" dataDxfId="43"/>
    <tableColumn id="20" xr3:uid="{04E53EED-CFE8-4BF6-A84C-FBCFA9F3D822}" name="Speech/Language Pathologist Hours" dataDxfId="42"/>
    <tableColumn id="17" xr3:uid="{D9B8FDA2-93C3-44A6-910A-056756CEFD9F}" name="Qualified Social Work Staff Hours" dataDxfId="41"/>
    <tableColumn id="15" xr3:uid="{F7B0519A-62CC-4060-B770-E364BBDBED9B}" name="Other Social Work Staff Hours" dataDxfId="40"/>
    <tableColumn id="34" xr3:uid="{D18CB644-8D21-4D5D-A419-759E1869D3C0}" name="Total Social Work HPRD" dataDxfId="39"/>
    <tableColumn id="18" xr3:uid="{621D9A7E-2988-442B-A9E8-5663A7488A26}" name="Qualified Activities Professional Hours" dataDxfId="38"/>
    <tableColumn id="16" xr3:uid="{E4C4A2C7-0F95-4650-ADF8-3C92A54C39AD}" name="Other Activities Professional Hours" dataDxfId="37"/>
    <tableColumn id="33" xr3:uid="{664F35D2-2D81-4ED5-9F7C-8A13A2BE96BD}" name="Combined Activities HPRD" dataDxfId="36"/>
    <tableColumn id="12" xr3:uid="{263E9C5E-8FF7-4F73-8F52-5E8DB1BBC4DD}" name="Occupational Therapist Hours" dataDxfId="35"/>
    <tableColumn id="13" xr3:uid="{9E68089E-EDA2-466D-ADE5-9FCFB07B3EA5}" name="OT Assistant Hours" dataDxfId="34"/>
    <tableColumn id="22" xr3:uid="{902D76C7-AFE6-4733-B53D-A02B86FF4001}" name="OT Aide Hours" dataDxfId="33"/>
    <tableColumn id="35" xr3:uid="{A024FD52-882C-4C0C-A564-724A0E862380}" name="OT HPRD (incl. Assistant &amp; Aide)" dataDxfId="32"/>
    <tableColumn id="23" xr3:uid="{C9A90AA3-7EDE-4DF1-9D18-43394111EF94}" name="Physical Therapist (PT) Hours" dataDxfId="31"/>
    <tableColumn id="24" xr3:uid="{23ABF890-A0D3-4D5C-8643-2B10738FAAC4}" name="PT Assistant Hours" dataDxfId="30"/>
    <tableColumn id="25" xr3:uid="{3037F839-B242-4ECB-8BD9-E2AAC1ACB427}" name="PT Aide Hours" dataDxfId="29"/>
    <tableColumn id="36" xr3:uid="{C80073E2-A5FF-4B53-A423-37429F8CD824}" name="PT HPRD (incl. Assistant &amp; Aide)" dataDxfId="28"/>
    <tableColumn id="14" xr3:uid="{86581BD0-C783-4EBA-8CAF-438FA0EC56A2}" name="Mental Health Service Worker Hours" dataDxfId="27"/>
    <tableColumn id="21" xr3:uid="{48B058D5-EF5B-4FD1-9D0E-C53B14906DB7}" name="Therapeutic Recreation Specialist" dataDxfId="26"/>
    <tableColumn id="9" xr3:uid="{CBB25F5F-4EA4-46CB-901E-C3EEF9CF155E}" name="Clinical Nurse Specialist Hours" dataDxfId="25"/>
    <tableColumn id="11" xr3:uid="{5360BF40-71F0-4504-B6C1-B90BB1DB7B1A}" name="Feeding Assistant Hours" dataDxfId="24"/>
    <tableColumn id="26" xr3:uid="{36846341-75B3-4156-84D0-789269AE6E2E}" name="Respiratory Therapy Technician Hours" dataDxfId="23"/>
    <tableColumn id="27" xr3:uid="{A22205CE-B325-46C9-8D59-515A3EC09B62}" name="Respiratory Therapist Hours" dataDxfId="22"/>
    <tableColumn id="31" xr3:uid="{ADCEE907-E18E-441F-AE91-D008BE89AFD9}" name="Other Physician Hours" dataDxfId="21"/>
    <tableColumn id="2" xr3:uid="{4856001E-0ECE-47A2-84B5-E71E0673BA66}" name="Provider Number" dataDxfId="20"/>
    <tableColumn id="32" xr3:uid="{EAFCCBB7-A320-4F54-9826-8B5BD3A768CF}" name="Region Number" dataDxfId="19"/>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C78FC4A-F94C-47E7-8D13-70ED53F2845C}" name="Table411" displayName="Table411" ref="B2:C7" totalsRowShown="0" headerRowDxfId="18" dataDxfId="17" tableBorderDxfId="16">
  <autoFilter ref="B2:C7" xr:uid="{1ED771D8-DBF2-4B5C-9F7D-A59FBB047463}"/>
  <tableColumns count="2">
    <tableColumn id="1" xr3:uid="{C48EEB28-AEA0-44C2-A207-A1C3BC6BE8A9}" name="State" dataDxfId="15"/>
    <tableColumn id="2" xr3:uid="{155D7A67-C610-435A-8E87-D26DDA10B607}" name="Average" dataDxfId="14" dataCellStyle="Normal 2 2">
      <calculatedColumnFormula>SUM(Nurse!J:J)/SUM(Nurse!E:E)</calculatedColumnFormula>
    </tableColumn>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65E5F01-F55D-4423-8221-FE9537902289}" name="Table30" displayName="Table30" ref="F2:I15" totalsRowShown="0" headerRowDxfId="13" dataDxfId="12">
  <autoFilter ref="F2:I15" xr:uid="{565E5F01-F55D-4423-8221-FE9537902289}"/>
  <tableColumns count="4">
    <tableColumn id="1" xr3:uid="{C6D51445-7A0D-4791-B84E-B5449F87A69D}" name="Staffing Category" dataDxfId="11"/>
    <tableColumn id="2" xr3:uid="{AF4AE62F-8BF2-4900-B967-B70C6E269591}" name="State Total" dataDxfId="10"/>
    <tableColumn id="3" xr3:uid="{0A3B9502-B25C-4004-BD6B-75049F63ECD6}" name="Percentage of Total" dataDxfId="9">
      <calculatedColumnFormula>Table30[[#This Row],[State Total]]/G1</calculatedColumnFormula>
    </tableColumn>
    <tableColumn id="4" xr3:uid="{59FECD1F-9FDC-43CA-A744-CFC4B6372A0A}" name="HPRD" dataDxfId="8">
      <calculatedColumnFormula>Table30[[#This Row],[State Total]]/C6</calculatedColumnFormula>
    </tableColumn>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611C2622-9CCC-48CE-821F-F51D1E505E95}" name="Table32" displayName="Table32" ref="F18:G29" totalsRowShown="0" headerRowDxfId="7" dataDxfId="6">
  <autoFilter ref="F18:G29" xr:uid="{611C2622-9CCC-48CE-821F-F51D1E505E95}"/>
  <tableColumns count="2">
    <tableColumn id="1" xr3:uid="{AD214111-7A4C-4C91-9E95-37D8C1B3DAE7}" name="Contract Hours" dataDxfId="5"/>
    <tableColumn id="2" xr3:uid="{C83DFDBA-9027-4E10-96A9-5BAFC796767D}" name="State Total" dataDxfId="4"/>
  </tableColumns>
  <tableStyleInfo name="TableStyleMedium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3106FE6-CCEA-42AA-9F14-64FFC94AC8E0}" name="Table3036" displayName="Table3036" ref="F33:G37" totalsRowShown="0" headerRowDxfId="3" dataDxfId="2">
  <autoFilter ref="F33:G37" xr:uid="{03106FE6-CCEA-42AA-9F14-64FFC94AC8E0}"/>
  <tableColumns count="2">
    <tableColumn id="1" xr3:uid="{175A2CC1-8D4F-4462-AB4F-C1E2392DCA19}" name="Staffing Category" dataDxfId="1"/>
    <tableColumn id="4" xr3:uid="{5629E345-4C3E-45BD-84A7-A11A6B77424F}"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webextension1.xml.rels><?xml version="1.0" encoding="UTF-8" standalone="yes"?>
<Relationships xmlns="http://schemas.openxmlformats.org/package/2006/relationships"><Relationship Id="rId1" Type="http://schemas.openxmlformats.org/officeDocument/2006/relationships/image" Target="../media/image1.png"/></Relationships>
</file>

<file path=xl/webextensions/webextension1.xml><?xml version="1.0" encoding="utf-8"?>
<we:webextension xmlns:we="http://schemas.microsoft.com/office/webextensions/webextension/2010/11" id="{2A5CF55E-C8AB-46AF-8527-CEFB5615391D}">
  <we:reference id="wa104104476" version="1.3.0.0" store="en-US" storeType="OMEX"/>
  <we:alternateReferences/>
  <we:properties>
    <we:property name="layout-element-title" value="&quot;State Staff HPRD (Q1 2021)&quot;"/>
    <we:property name="shape" value="&quot;clock&quot;"/>
    <we:property name="sku" value="&quot;peoplebar-giant&quot;"/>
    <we:property name="theme" value="&quot;giant-roseblue&quot;"/>
  </we:properties>
  <we:bindings>
    <we:binding id="dataVizBinding" type="matrix" appref="{A6DDE8EF-38AE-4F9B-B97D-BA0FCED26231}"/>
  </we:bindings>
  <we:snapshot xmlns:r="http://schemas.openxmlformats.org/officeDocument/2006/relationships" r:embed="rId1"/>
</we:webextension>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41F9C-D1C0-43E1-9226-66C9FC896607}">
  <sheetPr>
    <outlinePr summaryRight="0"/>
  </sheetPr>
  <dimension ref="A1:AQ97"/>
  <sheetViews>
    <sheetView tabSelected="1" zoomScale="80" zoomScaleNormal="80" workbookViewId="0">
      <pane xSplit="4" ySplit="1" topLeftCell="E2" activePane="bottomRight" state="frozen"/>
      <selection pane="topRight" activeCell="E1" sqref="E1"/>
      <selection pane="bottomLeft" activeCell="A2" sqref="A2"/>
      <selection pane="bottomRight"/>
    </sheetView>
  </sheetViews>
  <sheetFormatPr baseColWidth="10" defaultColWidth="8.83203125" defaultRowHeight="15" outlineLevelCol="1" x14ac:dyDescent="0.2"/>
  <cols>
    <col min="1" max="1" width="7.6640625" bestFit="1" customWidth="1"/>
    <col min="2" max="2" width="30.6640625" customWidth="1"/>
    <col min="3" max="4" width="16.6640625" customWidth="1"/>
    <col min="5" max="5" width="13" customWidth="1"/>
    <col min="6" max="6" width="15.6640625" customWidth="1"/>
    <col min="7" max="7" width="15.6640625" style="1" customWidth="1"/>
    <col min="8" max="8" width="15.6640625" customWidth="1"/>
    <col min="9" max="9" width="15.6640625" style="1" customWidth="1"/>
    <col min="10" max="10" width="15.6640625" style="1" customWidth="1" collapsed="1"/>
    <col min="11" max="11" width="28.33203125" style="1" hidden="1" customWidth="1" outlineLevel="1"/>
    <col min="12" max="12" width="25.1640625" hidden="1" customWidth="1" outlineLevel="1"/>
    <col min="13" max="13" width="12.6640625" style="1" hidden="1" customWidth="1" outlineLevel="1"/>
    <col min="14" max="14" width="16.33203125" style="1" hidden="1" customWidth="1" outlineLevel="1"/>
    <col min="15" max="15" width="15.1640625" style="1" hidden="1" customWidth="1" outlineLevel="1"/>
    <col min="16" max="16" width="15.83203125" hidden="1" customWidth="1" outlineLevel="1"/>
    <col min="17" max="17" width="12.6640625" hidden="1" customWidth="1" outlineLevel="1"/>
    <col min="18" max="18" width="13.1640625" hidden="1" customWidth="1" outlineLevel="1"/>
    <col min="19" max="19" width="16.5" style="1" hidden="1" customWidth="1" outlineLevel="1"/>
    <col min="20" max="20" width="12.6640625" hidden="1" customWidth="1" outlineLevel="1"/>
    <col min="21" max="21" width="13.33203125" hidden="1" customWidth="1" outlineLevel="1"/>
    <col min="22" max="22" width="13.1640625" hidden="1" customWidth="1" outlineLevel="1"/>
    <col min="23" max="23" width="15.6640625" style="1" customWidth="1" collapsed="1"/>
    <col min="24" max="31" width="15.6640625" hidden="1" customWidth="1" outlineLevel="1"/>
    <col min="32" max="32" width="15.6640625" customWidth="1"/>
    <col min="33" max="33" width="15.6640625" style="1" customWidth="1"/>
    <col min="34" max="34" width="11.5" customWidth="1"/>
    <col min="35" max="35" width="8.6640625" customWidth="1"/>
    <col min="36" max="36" width="15.83203125" customWidth="1"/>
    <col min="37" max="37" width="8.6640625" customWidth="1"/>
    <col min="38" max="38" width="29.5" customWidth="1"/>
    <col min="41" max="41" width="31.33203125" customWidth="1"/>
    <col min="42" max="42" width="17.1640625" customWidth="1"/>
    <col min="43" max="43" width="17.1640625" style="1" customWidth="1"/>
    <col min="44" max="44" width="30.5" customWidth="1"/>
    <col min="46" max="46" width="18.6640625" customWidth="1"/>
    <col min="47" max="47" width="26.6640625" customWidth="1"/>
    <col min="48" max="49" width="26.1640625" customWidth="1"/>
    <col min="50" max="50" width="24.1640625" bestFit="1" customWidth="1"/>
    <col min="51" max="51" width="22.6640625" customWidth="1"/>
    <col min="53" max="53" width="23.33203125" bestFit="1" customWidth="1"/>
    <col min="54" max="54" width="22.6640625" customWidth="1"/>
    <col min="55" max="55" width="24.1640625" customWidth="1"/>
    <col min="56" max="56" width="26.1640625" bestFit="1" customWidth="1"/>
    <col min="60" max="60" width="24.33203125" customWidth="1"/>
    <col min="61" max="61" width="26.83203125" customWidth="1"/>
    <col min="62" max="62" width="23.5" customWidth="1"/>
    <col min="63" max="63" width="25.5" customWidth="1"/>
  </cols>
  <sheetData>
    <row r="1" spans="1:43" s="5" customFormat="1" ht="150" customHeight="1" x14ac:dyDescent="0.2">
      <c r="A1" s="5" t="s">
        <v>0</v>
      </c>
      <c r="B1" s="5" t="s">
        <v>2</v>
      </c>
      <c r="C1" s="5" t="s">
        <v>18</v>
      </c>
      <c r="D1" s="5" t="s">
        <v>3</v>
      </c>
      <c r="E1" s="5" t="s">
        <v>4</v>
      </c>
      <c r="F1" s="5" t="s">
        <v>27</v>
      </c>
      <c r="G1" s="5" t="s">
        <v>149</v>
      </c>
      <c r="H1" s="5" t="s">
        <v>150</v>
      </c>
      <c r="I1" s="5" t="s">
        <v>151</v>
      </c>
      <c r="J1" s="5" t="s">
        <v>19</v>
      </c>
      <c r="K1" s="5" t="s">
        <v>117</v>
      </c>
      <c r="L1" s="5" t="s">
        <v>90</v>
      </c>
      <c r="M1" s="5" t="s">
        <v>87</v>
      </c>
      <c r="N1" s="5" t="s">
        <v>8</v>
      </c>
      <c r="O1" s="5" t="s">
        <v>9</v>
      </c>
      <c r="P1" s="5" t="s">
        <v>91</v>
      </c>
      <c r="Q1" s="5" t="s">
        <v>88</v>
      </c>
      <c r="R1" s="5" t="s">
        <v>22</v>
      </c>
      <c r="S1" s="5" t="s">
        <v>89</v>
      </c>
      <c r="T1" s="5" t="s">
        <v>7</v>
      </c>
      <c r="U1" s="5" t="s">
        <v>83</v>
      </c>
      <c r="V1" s="5" t="s">
        <v>23</v>
      </c>
      <c r="W1" s="5" t="s">
        <v>26</v>
      </c>
      <c r="X1" s="5" t="s">
        <v>10</v>
      </c>
      <c r="Y1" s="5" t="s">
        <v>43</v>
      </c>
      <c r="Z1" s="5" t="s">
        <v>41</v>
      </c>
      <c r="AA1" s="5" t="s">
        <v>11</v>
      </c>
      <c r="AB1" s="5" t="s">
        <v>42</v>
      </c>
      <c r="AC1" s="5" t="s">
        <v>12</v>
      </c>
      <c r="AD1" s="5" t="s">
        <v>84</v>
      </c>
      <c r="AE1" s="5" t="s">
        <v>44</v>
      </c>
      <c r="AF1" s="5" t="s">
        <v>1</v>
      </c>
      <c r="AG1" s="5" t="s">
        <v>45</v>
      </c>
    </row>
    <row r="2" spans="1:43" x14ac:dyDescent="0.2">
      <c r="A2" s="1" t="s">
        <v>154</v>
      </c>
      <c r="B2" s="1" t="s">
        <v>155</v>
      </c>
      <c r="C2" s="1" t="s">
        <v>156</v>
      </c>
      <c r="D2" s="1" t="s">
        <v>157</v>
      </c>
      <c r="E2" s="3">
        <v>108.93333333333334</v>
      </c>
      <c r="F2" s="3">
        <v>3.7779243166054668</v>
      </c>
      <c r="G2" s="3">
        <v>3.5995777233782125</v>
      </c>
      <c r="H2" s="3">
        <v>0.93998776009791907</v>
      </c>
      <c r="I2" s="3">
        <v>0.83574459404324752</v>
      </c>
      <c r="J2" s="3">
        <v>411.54188888888888</v>
      </c>
      <c r="K2" s="3">
        <v>21.207888888888888</v>
      </c>
      <c r="L2" s="39">
        <v>102.39599999999999</v>
      </c>
      <c r="M2" s="39">
        <v>91.040444444444432</v>
      </c>
      <c r="N2" s="3">
        <v>5.666666666666667</v>
      </c>
      <c r="O2" s="3">
        <v>5.6888888888888891</v>
      </c>
      <c r="P2" s="3">
        <v>49.271222222222221</v>
      </c>
      <c r="Q2" s="3">
        <v>41.198888888888888</v>
      </c>
      <c r="R2" s="3">
        <v>8.0723333333333311</v>
      </c>
      <c r="S2" s="3">
        <v>259.87466666666666</v>
      </c>
      <c r="T2" s="3">
        <v>237.73377777777779</v>
      </c>
      <c r="U2" s="3">
        <v>22.140888888888881</v>
      </c>
      <c r="V2" s="3">
        <v>0</v>
      </c>
      <c r="W2" s="3">
        <v>21.207888888888888</v>
      </c>
      <c r="X2" s="3">
        <v>5.1391111111111121</v>
      </c>
      <c r="Y2" s="3">
        <v>0</v>
      </c>
      <c r="Z2" s="3">
        <v>0</v>
      </c>
      <c r="AA2" s="3">
        <v>2.7777777777777776E-2</v>
      </c>
      <c r="AB2" s="3">
        <v>0</v>
      </c>
      <c r="AC2" s="3">
        <v>16.040999999999997</v>
      </c>
      <c r="AD2" s="3">
        <v>0</v>
      </c>
      <c r="AE2" s="3">
        <v>0</v>
      </c>
      <c r="AF2" s="1" t="s">
        <v>317</v>
      </c>
      <c r="AG2" s="1">
        <v>8</v>
      </c>
      <c r="AQ2"/>
    </row>
    <row r="3" spans="1:43" x14ac:dyDescent="0.2">
      <c r="A3" s="1" t="s">
        <v>154</v>
      </c>
      <c r="B3" s="1" t="s">
        <v>158</v>
      </c>
      <c r="C3" s="1" t="s">
        <v>159</v>
      </c>
      <c r="D3" s="1" t="s">
        <v>160</v>
      </c>
      <c r="E3" s="3">
        <v>80.955555555555549</v>
      </c>
      <c r="F3" s="3">
        <v>3.3736343672797147</v>
      </c>
      <c r="G3" s="3">
        <v>3.147530881141916</v>
      </c>
      <c r="H3" s="3">
        <v>0.72873593192423836</v>
      </c>
      <c r="I3" s="3">
        <v>0.5099231402690092</v>
      </c>
      <c r="J3" s="3">
        <v>273.11444444444442</v>
      </c>
      <c r="K3" s="3">
        <v>21.558666666666671</v>
      </c>
      <c r="L3" s="39">
        <v>58.995222222222225</v>
      </c>
      <c r="M3" s="39">
        <v>41.281111111111116</v>
      </c>
      <c r="N3" s="3">
        <v>12.025222222222219</v>
      </c>
      <c r="O3" s="3">
        <v>5.6888888888888891</v>
      </c>
      <c r="P3" s="3">
        <v>55.31744444444444</v>
      </c>
      <c r="Q3" s="3">
        <v>54.727222222222217</v>
      </c>
      <c r="R3" s="3">
        <v>0.59022222222222143</v>
      </c>
      <c r="S3" s="3">
        <v>158.80177777777777</v>
      </c>
      <c r="T3" s="3">
        <v>135.227</v>
      </c>
      <c r="U3" s="3">
        <v>23.574777777777772</v>
      </c>
      <c r="V3" s="3">
        <v>0</v>
      </c>
      <c r="W3" s="3">
        <v>21.558666666666671</v>
      </c>
      <c r="X3" s="3">
        <v>4.9382222222222225</v>
      </c>
      <c r="Y3" s="3">
        <v>2.9511111111111132</v>
      </c>
      <c r="Z3" s="3">
        <v>0</v>
      </c>
      <c r="AA3" s="3">
        <v>2.3722222222222222</v>
      </c>
      <c r="AB3" s="3">
        <v>0.59022222222222143</v>
      </c>
      <c r="AC3" s="3">
        <v>10.706888888888891</v>
      </c>
      <c r="AD3" s="3">
        <v>0</v>
      </c>
      <c r="AE3" s="3">
        <v>0</v>
      </c>
      <c r="AF3" s="1" t="s">
        <v>318</v>
      </c>
      <c r="AG3" s="1">
        <v>8</v>
      </c>
    </row>
    <row r="4" spans="1:43" s="1" customFormat="1" x14ac:dyDescent="0.2">
      <c r="A4" s="1" t="s">
        <v>154</v>
      </c>
      <c r="B4" s="1" t="s">
        <v>161</v>
      </c>
      <c r="C4" s="1" t="s">
        <v>162</v>
      </c>
      <c r="D4" s="1" t="s">
        <v>157</v>
      </c>
      <c r="E4" s="3">
        <v>17.177777777777777</v>
      </c>
      <c r="F4" s="3">
        <v>6.4341009055627429</v>
      </c>
      <c r="G4" s="3">
        <v>5.8441914618369992</v>
      </c>
      <c r="H4" s="3">
        <v>2.0985963777490295</v>
      </c>
      <c r="I4" s="3">
        <v>1.5086869340232858</v>
      </c>
      <c r="J4" s="3">
        <v>110.52355555555556</v>
      </c>
      <c r="K4" s="3">
        <v>0</v>
      </c>
      <c r="L4" s="39">
        <v>36.04922222222222</v>
      </c>
      <c r="M4" s="39">
        <v>25.915888888888887</v>
      </c>
      <c r="N4" s="3">
        <v>5.333333333333333</v>
      </c>
      <c r="O4" s="3">
        <v>4.8</v>
      </c>
      <c r="P4" s="3">
        <v>11.575888888888889</v>
      </c>
      <c r="Q4" s="3">
        <v>11.575888888888889</v>
      </c>
      <c r="R4" s="3">
        <v>0</v>
      </c>
      <c r="S4" s="3">
        <v>62.898444444444443</v>
      </c>
      <c r="T4" s="3">
        <v>62.898444444444443</v>
      </c>
      <c r="U4" s="3">
        <v>0</v>
      </c>
      <c r="V4" s="3">
        <v>0</v>
      </c>
      <c r="W4" s="3">
        <v>0</v>
      </c>
      <c r="X4" s="3">
        <v>0</v>
      </c>
      <c r="Y4" s="3">
        <v>0</v>
      </c>
      <c r="Z4" s="3">
        <v>0</v>
      </c>
      <c r="AA4" s="3">
        <v>0</v>
      </c>
      <c r="AB4" s="3">
        <v>0</v>
      </c>
      <c r="AC4" s="3">
        <v>0</v>
      </c>
      <c r="AD4" s="3">
        <v>0</v>
      </c>
      <c r="AE4" s="3">
        <v>0</v>
      </c>
      <c r="AF4" s="1" t="s">
        <v>319</v>
      </c>
      <c r="AG4" s="1">
        <v>8</v>
      </c>
    </row>
    <row r="5" spans="1:43" x14ac:dyDescent="0.2">
      <c r="A5" s="1" t="s">
        <v>154</v>
      </c>
      <c r="B5" s="1" t="s">
        <v>163</v>
      </c>
      <c r="C5" s="1" t="s">
        <v>164</v>
      </c>
      <c r="D5" s="1" t="s">
        <v>165</v>
      </c>
      <c r="E5" s="3">
        <v>33.62222222222222</v>
      </c>
      <c r="F5" s="3">
        <v>4.4182121612690022</v>
      </c>
      <c r="G5" s="3">
        <v>3.9181989424983481</v>
      </c>
      <c r="H5" s="3">
        <v>1.1887607402511569</v>
      </c>
      <c r="I5" s="3">
        <v>0.8587640449438203</v>
      </c>
      <c r="J5" s="3">
        <v>148.55011111111111</v>
      </c>
      <c r="K5" s="3">
        <v>59.408777777777772</v>
      </c>
      <c r="L5" s="39">
        <v>39.968777777777781</v>
      </c>
      <c r="M5" s="39">
        <v>28.873555555555555</v>
      </c>
      <c r="N5" s="3">
        <v>5.4952222222222211</v>
      </c>
      <c r="O5" s="3">
        <v>5.6</v>
      </c>
      <c r="P5" s="3">
        <v>18.308333333333334</v>
      </c>
      <c r="Q5" s="3">
        <v>12.592000000000001</v>
      </c>
      <c r="R5" s="3">
        <v>5.7163333333333322</v>
      </c>
      <c r="S5" s="3">
        <v>90.272999999999996</v>
      </c>
      <c r="T5" s="3">
        <v>83.471111111111114</v>
      </c>
      <c r="U5" s="3">
        <v>6.8018888888888895</v>
      </c>
      <c r="V5" s="3">
        <v>0</v>
      </c>
      <c r="W5" s="3">
        <v>59.408777777777772</v>
      </c>
      <c r="X5" s="3">
        <v>9.5201111111111079</v>
      </c>
      <c r="Y5" s="3">
        <v>0</v>
      </c>
      <c r="Z5" s="3">
        <v>0</v>
      </c>
      <c r="AA5" s="3">
        <v>6.8723333333333319</v>
      </c>
      <c r="AB5" s="3">
        <v>0</v>
      </c>
      <c r="AC5" s="3">
        <v>43.016333333333336</v>
      </c>
      <c r="AD5" s="3">
        <v>0</v>
      </c>
      <c r="AE5" s="3">
        <v>0</v>
      </c>
      <c r="AF5" s="1" t="s">
        <v>320</v>
      </c>
      <c r="AG5" s="1">
        <v>8</v>
      </c>
    </row>
    <row r="6" spans="1:43" x14ac:dyDescent="0.2">
      <c r="A6" s="1" t="s">
        <v>154</v>
      </c>
      <c r="B6" s="1" t="s">
        <v>166</v>
      </c>
      <c r="C6" s="1" t="s">
        <v>159</v>
      </c>
      <c r="D6" s="1" t="s">
        <v>160</v>
      </c>
      <c r="E6" s="3">
        <v>52.322222222222223</v>
      </c>
      <c r="F6" s="3">
        <v>3.4436058611170099</v>
      </c>
      <c r="G6" s="3">
        <v>3.1372223401996173</v>
      </c>
      <c r="H6" s="3">
        <v>1.0862412401783819</v>
      </c>
      <c r="I6" s="3">
        <v>0.8973518793799109</v>
      </c>
      <c r="J6" s="3">
        <v>180.17711111111112</v>
      </c>
      <c r="K6" s="3">
        <v>4.421777777777776</v>
      </c>
      <c r="L6" s="39">
        <v>56.834555555555561</v>
      </c>
      <c r="M6" s="39">
        <v>46.951444444444448</v>
      </c>
      <c r="N6" s="3">
        <v>4.1942222222222263</v>
      </c>
      <c r="O6" s="3">
        <v>5.6888888888888891</v>
      </c>
      <c r="P6" s="3">
        <v>20.916999999999994</v>
      </c>
      <c r="Q6" s="3">
        <v>14.769444444444444</v>
      </c>
      <c r="R6" s="3">
        <v>6.1475555555555506</v>
      </c>
      <c r="S6" s="3">
        <v>102.42555555555555</v>
      </c>
      <c r="T6" s="3">
        <v>98.6</v>
      </c>
      <c r="U6" s="3">
        <v>3.8255555555555563</v>
      </c>
      <c r="V6" s="3">
        <v>0</v>
      </c>
      <c r="W6" s="3">
        <v>4.421777777777776</v>
      </c>
      <c r="X6" s="3">
        <v>0.442</v>
      </c>
      <c r="Y6" s="3">
        <v>2.737777777777775</v>
      </c>
      <c r="Z6" s="3">
        <v>0</v>
      </c>
      <c r="AA6" s="3">
        <v>0</v>
      </c>
      <c r="AB6" s="3">
        <v>0.54755555555555624</v>
      </c>
      <c r="AC6" s="3">
        <v>0.69444444444444442</v>
      </c>
      <c r="AD6" s="3">
        <v>0</v>
      </c>
      <c r="AE6" s="3">
        <v>0</v>
      </c>
      <c r="AF6" s="1" t="s">
        <v>321</v>
      </c>
      <c r="AG6" s="1">
        <v>8</v>
      </c>
    </row>
    <row r="7" spans="1:43" x14ac:dyDescent="0.2">
      <c r="A7" s="1" t="s">
        <v>154</v>
      </c>
      <c r="B7" s="1" t="s">
        <v>167</v>
      </c>
      <c r="C7" s="1" t="s">
        <v>168</v>
      </c>
      <c r="D7" s="1" t="s">
        <v>169</v>
      </c>
      <c r="E7" s="3">
        <v>36.87777777777778</v>
      </c>
      <c r="F7" s="3">
        <v>3.1206628502561009</v>
      </c>
      <c r="G7" s="3">
        <v>2.6476890629707741</v>
      </c>
      <c r="H7" s="3">
        <v>0.92664959325097929</v>
      </c>
      <c r="I7" s="3">
        <v>0.6952545947574571</v>
      </c>
      <c r="J7" s="3">
        <v>115.08311111111111</v>
      </c>
      <c r="K7" s="3">
        <v>3.4133333333333331</v>
      </c>
      <c r="L7" s="39">
        <v>34.172777777777782</v>
      </c>
      <c r="M7" s="39">
        <v>25.639444444444447</v>
      </c>
      <c r="N7" s="3">
        <v>2.8444444444444446</v>
      </c>
      <c r="O7" s="3">
        <v>5.6888888888888891</v>
      </c>
      <c r="P7" s="3">
        <v>21.959555555555553</v>
      </c>
      <c r="Q7" s="3">
        <v>13.050666666666666</v>
      </c>
      <c r="R7" s="3">
        <v>8.9088888888888889</v>
      </c>
      <c r="S7" s="3">
        <v>58.950777777777773</v>
      </c>
      <c r="T7" s="3">
        <v>54.762111111111111</v>
      </c>
      <c r="U7" s="3">
        <v>4.1886666666666663</v>
      </c>
      <c r="V7" s="3">
        <v>0</v>
      </c>
      <c r="W7" s="3">
        <v>3.4133333333333331</v>
      </c>
      <c r="X7" s="3">
        <v>0</v>
      </c>
      <c r="Y7" s="3">
        <v>2.8444444444444446</v>
      </c>
      <c r="Z7" s="3">
        <v>0</v>
      </c>
      <c r="AA7" s="3">
        <v>0</v>
      </c>
      <c r="AB7" s="3">
        <v>0.56888888888888833</v>
      </c>
      <c r="AC7" s="3">
        <v>0</v>
      </c>
      <c r="AD7" s="3">
        <v>0</v>
      </c>
      <c r="AE7" s="3">
        <v>0</v>
      </c>
      <c r="AF7" s="1" t="s">
        <v>322</v>
      </c>
      <c r="AG7" s="1">
        <v>8</v>
      </c>
    </row>
    <row r="8" spans="1:43" x14ac:dyDescent="0.2">
      <c r="A8" s="1" t="s">
        <v>154</v>
      </c>
      <c r="B8" s="1" t="s">
        <v>170</v>
      </c>
      <c r="C8" s="1" t="s">
        <v>171</v>
      </c>
      <c r="D8" s="1" t="s">
        <v>172</v>
      </c>
      <c r="E8" s="3">
        <v>40.322222222222223</v>
      </c>
      <c r="F8" s="3">
        <v>3.9164342794158169</v>
      </c>
      <c r="G8" s="3">
        <v>3.3920969964177461</v>
      </c>
      <c r="H8" s="3">
        <v>0.56689446128410026</v>
      </c>
      <c r="I8" s="3">
        <v>0.19969964177459354</v>
      </c>
      <c r="J8" s="3">
        <v>157.91933333333333</v>
      </c>
      <c r="K8" s="3">
        <v>0</v>
      </c>
      <c r="L8" s="39">
        <v>22.858444444444444</v>
      </c>
      <c r="M8" s="39">
        <v>8.0523333333333333</v>
      </c>
      <c r="N8" s="3">
        <v>9.1417777777777776</v>
      </c>
      <c r="O8" s="3">
        <v>5.6643333333333334</v>
      </c>
      <c r="P8" s="3">
        <v>42.495444444444452</v>
      </c>
      <c r="Q8" s="3">
        <v>36.159111111111116</v>
      </c>
      <c r="R8" s="3">
        <v>6.336333333333334</v>
      </c>
      <c r="S8" s="3">
        <v>92.565444444444438</v>
      </c>
      <c r="T8" s="3">
        <v>87.552666666666667</v>
      </c>
      <c r="U8" s="3">
        <v>3.5708888888888906</v>
      </c>
      <c r="V8" s="3">
        <v>1.4418888888888888</v>
      </c>
      <c r="W8" s="3">
        <v>0</v>
      </c>
      <c r="X8" s="3">
        <v>0</v>
      </c>
      <c r="Y8" s="3">
        <v>0</v>
      </c>
      <c r="Z8" s="3">
        <v>0</v>
      </c>
      <c r="AA8" s="3">
        <v>0</v>
      </c>
      <c r="AB8" s="3">
        <v>0</v>
      </c>
      <c r="AC8" s="3">
        <v>0</v>
      </c>
      <c r="AD8" s="3">
        <v>0</v>
      </c>
      <c r="AE8" s="3">
        <v>0</v>
      </c>
      <c r="AF8" s="1" t="s">
        <v>323</v>
      </c>
      <c r="AG8" s="1">
        <v>8</v>
      </c>
    </row>
    <row r="9" spans="1:43" x14ac:dyDescent="0.2">
      <c r="A9" s="1" t="s">
        <v>154</v>
      </c>
      <c r="B9" s="1" t="s">
        <v>173</v>
      </c>
      <c r="C9" s="1" t="s">
        <v>174</v>
      </c>
      <c r="D9" s="1" t="s">
        <v>175</v>
      </c>
      <c r="E9" s="3">
        <v>35.411111111111111</v>
      </c>
      <c r="F9" s="3">
        <v>4.0424662692187008</v>
      </c>
      <c r="G9" s="3">
        <v>3.431427674929401</v>
      </c>
      <c r="H9" s="3">
        <v>1.3190649513649202</v>
      </c>
      <c r="I9" s="3">
        <v>0.86720426733605283</v>
      </c>
      <c r="J9" s="3">
        <v>143.14822222222222</v>
      </c>
      <c r="K9" s="3">
        <v>0</v>
      </c>
      <c r="L9" s="39">
        <v>46.709555555555561</v>
      </c>
      <c r="M9" s="39">
        <v>30.708666666666669</v>
      </c>
      <c r="N9" s="3">
        <v>10.312000000000001</v>
      </c>
      <c r="O9" s="3">
        <v>5.6888888888888891</v>
      </c>
      <c r="P9" s="3">
        <v>18.71811111111111</v>
      </c>
      <c r="Q9" s="3">
        <v>13.081444444444443</v>
      </c>
      <c r="R9" s="3">
        <v>5.6366666666666658</v>
      </c>
      <c r="S9" s="3">
        <v>77.720555555555563</v>
      </c>
      <c r="T9" s="3">
        <v>58.116888888888894</v>
      </c>
      <c r="U9" s="3">
        <v>19.603666666666669</v>
      </c>
      <c r="V9" s="3">
        <v>0</v>
      </c>
      <c r="W9" s="3">
        <v>0</v>
      </c>
      <c r="X9" s="3">
        <v>0</v>
      </c>
      <c r="Y9" s="3">
        <v>0</v>
      </c>
      <c r="Z9" s="3">
        <v>0</v>
      </c>
      <c r="AA9" s="3">
        <v>0</v>
      </c>
      <c r="AB9" s="3">
        <v>0</v>
      </c>
      <c r="AC9" s="3">
        <v>0</v>
      </c>
      <c r="AD9" s="3">
        <v>0</v>
      </c>
      <c r="AE9" s="3">
        <v>0</v>
      </c>
      <c r="AF9" s="1" t="s">
        <v>324</v>
      </c>
      <c r="AG9" s="1">
        <v>8</v>
      </c>
    </row>
    <row r="10" spans="1:43" x14ac:dyDescent="0.2">
      <c r="A10" s="1" t="s">
        <v>154</v>
      </c>
      <c r="B10" s="1" t="s">
        <v>176</v>
      </c>
      <c r="C10" s="1" t="s">
        <v>159</v>
      </c>
      <c r="D10" s="1" t="s">
        <v>160</v>
      </c>
      <c r="E10" s="3">
        <v>94.111111111111114</v>
      </c>
      <c r="F10" s="3">
        <v>3.457829988193625</v>
      </c>
      <c r="G10" s="3">
        <v>3.1514958677685954</v>
      </c>
      <c r="H10" s="3">
        <v>1.2569598583234949</v>
      </c>
      <c r="I10" s="3">
        <v>0.95062573789846527</v>
      </c>
      <c r="J10" s="3">
        <v>325.42022222222226</v>
      </c>
      <c r="K10" s="3">
        <v>17.235999999999997</v>
      </c>
      <c r="L10" s="39">
        <v>118.2938888888889</v>
      </c>
      <c r="M10" s="39">
        <v>89.464444444444453</v>
      </c>
      <c r="N10" s="3">
        <v>23.851666666666674</v>
      </c>
      <c r="O10" s="3">
        <v>4.9777777777777779</v>
      </c>
      <c r="P10" s="3">
        <v>14.095666666666666</v>
      </c>
      <c r="Q10" s="3">
        <v>14.095666666666666</v>
      </c>
      <c r="R10" s="3">
        <v>0</v>
      </c>
      <c r="S10" s="3">
        <v>193.03066666666666</v>
      </c>
      <c r="T10" s="3">
        <v>166.17477777777776</v>
      </c>
      <c r="U10" s="3">
        <v>26.855888888888895</v>
      </c>
      <c r="V10" s="3">
        <v>0</v>
      </c>
      <c r="W10" s="3">
        <v>17.235999999999997</v>
      </c>
      <c r="X10" s="3">
        <v>15.604555555555553</v>
      </c>
      <c r="Y10" s="3">
        <v>0</v>
      </c>
      <c r="Z10" s="3">
        <v>0</v>
      </c>
      <c r="AA10" s="3">
        <v>6.6666666666666666E-2</v>
      </c>
      <c r="AB10" s="3">
        <v>0</v>
      </c>
      <c r="AC10" s="3">
        <v>1.5647777777777776</v>
      </c>
      <c r="AD10" s="3">
        <v>0</v>
      </c>
      <c r="AE10" s="3">
        <v>0</v>
      </c>
      <c r="AF10" s="1" t="s">
        <v>325</v>
      </c>
      <c r="AG10" s="1">
        <v>8</v>
      </c>
    </row>
    <row r="11" spans="1:43" x14ac:dyDescent="0.2">
      <c r="A11" s="1" t="s">
        <v>154</v>
      </c>
      <c r="B11" s="1" t="s">
        <v>177</v>
      </c>
      <c r="C11" s="1" t="s">
        <v>178</v>
      </c>
      <c r="D11" s="1" t="s">
        <v>179</v>
      </c>
      <c r="E11" s="3">
        <v>119.55555555555556</v>
      </c>
      <c r="F11" s="3">
        <v>4.3605092936802974</v>
      </c>
      <c r="G11" s="3">
        <v>3.9454795539033456</v>
      </c>
      <c r="H11" s="3">
        <v>1.1499553903345725</v>
      </c>
      <c r="I11" s="3">
        <v>0.73492565055762082</v>
      </c>
      <c r="J11" s="3">
        <v>521.32311111111107</v>
      </c>
      <c r="K11" s="3">
        <v>49.778888888888886</v>
      </c>
      <c r="L11" s="39">
        <v>137.48355555555557</v>
      </c>
      <c r="M11" s="39">
        <v>87.864444444444445</v>
      </c>
      <c r="N11" s="3">
        <v>44.285777777777774</v>
      </c>
      <c r="O11" s="3">
        <v>5.333333333333333</v>
      </c>
      <c r="P11" s="3">
        <v>61.846555555555554</v>
      </c>
      <c r="Q11" s="3">
        <v>61.846555555555554</v>
      </c>
      <c r="R11" s="3">
        <v>0</v>
      </c>
      <c r="S11" s="3">
        <v>321.99299999999999</v>
      </c>
      <c r="T11" s="3">
        <v>321.99299999999999</v>
      </c>
      <c r="U11" s="3">
        <v>0</v>
      </c>
      <c r="V11" s="3">
        <v>0</v>
      </c>
      <c r="W11" s="3">
        <v>49.778888888888886</v>
      </c>
      <c r="X11" s="3">
        <v>5.974444444444444</v>
      </c>
      <c r="Y11" s="3">
        <v>0</v>
      </c>
      <c r="Z11" s="3">
        <v>0</v>
      </c>
      <c r="AA11" s="3">
        <v>3.8711111111111109</v>
      </c>
      <c r="AB11" s="3">
        <v>0</v>
      </c>
      <c r="AC11" s="3">
        <v>39.93333333333333</v>
      </c>
      <c r="AD11" s="3">
        <v>0</v>
      </c>
      <c r="AE11" s="3">
        <v>0</v>
      </c>
      <c r="AF11" s="1" t="s">
        <v>326</v>
      </c>
      <c r="AG11" s="1">
        <v>8</v>
      </c>
    </row>
    <row r="12" spans="1:43" x14ac:dyDescent="0.2">
      <c r="A12" s="1" t="s">
        <v>154</v>
      </c>
      <c r="B12" s="1" t="s">
        <v>180</v>
      </c>
      <c r="C12" s="1" t="s">
        <v>181</v>
      </c>
      <c r="D12" s="1" t="s">
        <v>157</v>
      </c>
      <c r="E12" s="3">
        <v>54.866666666666667</v>
      </c>
      <c r="F12" s="3">
        <v>3.541622114216282</v>
      </c>
      <c r="G12" s="3">
        <v>3.3100506277845279</v>
      </c>
      <c r="H12" s="3">
        <v>0.74885378695828275</v>
      </c>
      <c r="I12" s="3">
        <v>0.51728230052652902</v>
      </c>
      <c r="J12" s="3">
        <v>194.31700000000001</v>
      </c>
      <c r="K12" s="3">
        <v>0</v>
      </c>
      <c r="L12" s="39">
        <v>41.087111111111113</v>
      </c>
      <c r="M12" s="39">
        <v>28.381555555555558</v>
      </c>
      <c r="N12" s="3">
        <v>7.7277777777777779</v>
      </c>
      <c r="O12" s="3">
        <v>4.9777777777777779</v>
      </c>
      <c r="P12" s="3">
        <v>34.746222222222222</v>
      </c>
      <c r="Q12" s="3">
        <v>34.746222222222222</v>
      </c>
      <c r="R12" s="3">
        <v>0</v>
      </c>
      <c r="S12" s="3">
        <v>118.48366666666668</v>
      </c>
      <c r="T12" s="3">
        <v>114.24022222222223</v>
      </c>
      <c r="U12" s="3">
        <v>4.2434444444444441</v>
      </c>
      <c r="V12" s="3">
        <v>0</v>
      </c>
      <c r="W12" s="3">
        <v>0</v>
      </c>
      <c r="X12" s="3">
        <v>0</v>
      </c>
      <c r="Y12" s="3">
        <v>0</v>
      </c>
      <c r="Z12" s="3">
        <v>0</v>
      </c>
      <c r="AA12" s="3">
        <v>0</v>
      </c>
      <c r="AB12" s="3">
        <v>0</v>
      </c>
      <c r="AC12" s="3">
        <v>0</v>
      </c>
      <c r="AD12" s="3">
        <v>0</v>
      </c>
      <c r="AE12" s="3">
        <v>0</v>
      </c>
      <c r="AF12" s="1" t="s">
        <v>327</v>
      </c>
      <c r="AG12" s="1">
        <v>8</v>
      </c>
    </row>
    <row r="13" spans="1:43" x14ac:dyDescent="0.2">
      <c r="A13" s="1" t="s">
        <v>154</v>
      </c>
      <c r="B13" s="1" t="s">
        <v>182</v>
      </c>
      <c r="C13" s="1" t="s">
        <v>159</v>
      </c>
      <c r="D13" s="1" t="s">
        <v>160</v>
      </c>
      <c r="E13" s="3">
        <v>45.588888888888889</v>
      </c>
      <c r="F13" s="3">
        <v>4.2980623933707047</v>
      </c>
      <c r="G13" s="3">
        <v>3.9064196929076296</v>
      </c>
      <c r="H13" s="3">
        <v>1.0385839629539362</v>
      </c>
      <c r="I13" s="3">
        <v>0.67631001706068739</v>
      </c>
      <c r="J13" s="3">
        <v>195.94388888888889</v>
      </c>
      <c r="K13" s="3">
        <v>56.544888888888892</v>
      </c>
      <c r="L13" s="39">
        <v>47.347888888888889</v>
      </c>
      <c r="M13" s="39">
        <v>30.832222222222224</v>
      </c>
      <c r="N13" s="3">
        <v>10.84622222222222</v>
      </c>
      <c r="O13" s="3">
        <v>5.6694444444444443</v>
      </c>
      <c r="P13" s="3">
        <v>24.579888888888888</v>
      </c>
      <c r="Q13" s="3">
        <v>23.241</v>
      </c>
      <c r="R13" s="3">
        <v>1.3388888888888888</v>
      </c>
      <c r="S13" s="3">
        <v>124.01611111111112</v>
      </c>
      <c r="T13" s="3">
        <v>108.36988888888889</v>
      </c>
      <c r="U13" s="3">
        <v>15.646222222222223</v>
      </c>
      <c r="V13" s="3">
        <v>0</v>
      </c>
      <c r="W13" s="3">
        <v>56.544888888888892</v>
      </c>
      <c r="X13" s="3">
        <v>10.992222222222221</v>
      </c>
      <c r="Y13" s="3">
        <v>1.3668888888888888</v>
      </c>
      <c r="Z13" s="3">
        <v>6.9444444444444448E-2</v>
      </c>
      <c r="AA13" s="3">
        <v>0.71199999999999997</v>
      </c>
      <c r="AB13" s="3">
        <v>0</v>
      </c>
      <c r="AC13" s="3">
        <v>43.404333333333334</v>
      </c>
      <c r="AD13" s="3">
        <v>0</v>
      </c>
      <c r="AE13" s="3">
        <v>0</v>
      </c>
      <c r="AF13" s="1" t="s">
        <v>328</v>
      </c>
      <c r="AG13" s="1">
        <v>8</v>
      </c>
    </row>
    <row r="14" spans="1:43" x14ac:dyDescent="0.2">
      <c r="A14" s="1" t="s">
        <v>154</v>
      </c>
      <c r="B14" s="1" t="s">
        <v>183</v>
      </c>
      <c r="C14" s="1" t="s">
        <v>184</v>
      </c>
      <c r="D14" s="1" t="s">
        <v>160</v>
      </c>
      <c r="E14" s="3">
        <v>101.24444444444444</v>
      </c>
      <c r="F14" s="3">
        <v>4.4856683494293241</v>
      </c>
      <c r="G14" s="3">
        <v>4.036810798946445</v>
      </c>
      <c r="H14" s="3">
        <v>1.4223858647936787</v>
      </c>
      <c r="I14" s="3">
        <v>1.0849253731343285</v>
      </c>
      <c r="J14" s="3">
        <v>454.149</v>
      </c>
      <c r="K14" s="3">
        <v>60.388888888888893</v>
      </c>
      <c r="L14" s="39">
        <v>144.00866666666667</v>
      </c>
      <c r="M14" s="39">
        <v>109.84266666666667</v>
      </c>
      <c r="N14" s="3">
        <v>28.949333333333335</v>
      </c>
      <c r="O14" s="3">
        <v>5.2166666666666668</v>
      </c>
      <c r="P14" s="3">
        <v>22.437222222222221</v>
      </c>
      <c r="Q14" s="3">
        <v>11.158888888888889</v>
      </c>
      <c r="R14" s="3">
        <v>11.278333333333332</v>
      </c>
      <c r="S14" s="3">
        <v>287.70311111111113</v>
      </c>
      <c r="T14" s="3">
        <v>262.27211111111114</v>
      </c>
      <c r="U14" s="3">
        <v>25.430999999999983</v>
      </c>
      <c r="V14" s="3">
        <v>0</v>
      </c>
      <c r="W14" s="3">
        <v>60.388888888888893</v>
      </c>
      <c r="X14" s="3">
        <v>8.9477777777777803</v>
      </c>
      <c r="Y14" s="3">
        <v>0</v>
      </c>
      <c r="Z14" s="3">
        <v>0</v>
      </c>
      <c r="AA14" s="3">
        <v>1.5544444444444445</v>
      </c>
      <c r="AB14" s="3">
        <v>0</v>
      </c>
      <c r="AC14" s="3">
        <v>49.88666666666667</v>
      </c>
      <c r="AD14" s="3">
        <v>0</v>
      </c>
      <c r="AE14" s="3">
        <v>0</v>
      </c>
      <c r="AF14" s="1" t="s">
        <v>329</v>
      </c>
      <c r="AG14" s="1">
        <v>8</v>
      </c>
    </row>
    <row r="15" spans="1:43" x14ac:dyDescent="0.2">
      <c r="A15" s="1" t="s">
        <v>154</v>
      </c>
      <c r="B15" s="1" t="s">
        <v>185</v>
      </c>
      <c r="C15" s="1" t="s">
        <v>186</v>
      </c>
      <c r="D15" s="1" t="s">
        <v>160</v>
      </c>
      <c r="E15" s="3">
        <v>67</v>
      </c>
      <c r="F15" s="3">
        <v>3.4505936981757883</v>
      </c>
      <c r="G15" s="3">
        <v>3.1653532338308459</v>
      </c>
      <c r="H15" s="3">
        <v>0.51247927031509122</v>
      </c>
      <c r="I15" s="3">
        <v>0.38776948590381427</v>
      </c>
      <c r="J15" s="3">
        <v>231.18977777777781</v>
      </c>
      <c r="K15" s="3">
        <v>9.1111111111111101E-2</v>
      </c>
      <c r="L15" s="39">
        <v>34.336111111111109</v>
      </c>
      <c r="M15" s="39">
        <v>25.980555555555554</v>
      </c>
      <c r="N15" s="3">
        <v>2.7555555555555555</v>
      </c>
      <c r="O15" s="3">
        <v>5.6</v>
      </c>
      <c r="P15" s="3">
        <v>61.436111111111117</v>
      </c>
      <c r="Q15" s="3">
        <v>50.680555555555557</v>
      </c>
      <c r="R15" s="3">
        <v>10.755555555555556</v>
      </c>
      <c r="S15" s="3">
        <v>135.41755555555557</v>
      </c>
      <c r="T15" s="3">
        <v>105.99433333333333</v>
      </c>
      <c r="U15" s="3">
        <v>29.423222222222225</v>
      </c>
      <c r="V15" s="3">
        <v>0</v>
      </c>
      <c r="W15" s="3">
        <v>9.1111111111111101E-2</v>
      </c>
      <c r="X15" s="3">
        <v>0</v>
      </c>
      <c r="Y15" s="3">
        <v>0</v>
      </c>
      <c r="Z15" s="3">
        <v>0</v>
      </c>
      <c r="AA15" s="3">
        <v>0</v>
      </c>
      <c r="AB15" s="3">
        <v>0</v>
      </c>
      <c r="AC15" s="3">
        <v>9.1111111111111101E-2</v>
      </c>
      <c r="AD15" s="3">
        <v>0</v>
      </c>
      <c r="AE15" s="3">
        <v>0</v>
      </c>
      <c r="AF15" s="1" t="s">
        <v>330</v>
      </c>
      <c r="AG15" s="1">
        <v>8</v>
      </c>
    </row>
    <row r="16" spans="1:43" x14ac:dyDescent="0.2">
      <c r="A16" s="1" t="s">
        <v>154</v>
      </c>
      <c r="B16" s="1" t="s">
        <v>187</v>
      </c>
      <c r="C16" s="1" t="s">
        <v>188</v>
      </c>
      <c r="D16" s="1" t="s">
        <v>189</v>
      </c>
      <c r="E16" s="3">
        <v>66.599999999999994</v>
      </c>
      <c r="F16" s="3">
        <v>4.3844661327994672</v>
      </c>
      <c r="G16" s="3">
        <v>4.1490623957290635</v>
      </c>
      <c r="H16" s="3">
        <v>1.1961578244911579</v>
      </c>
      <c r="I16" s="3">
        <v>0.96075408742075419</v>
      </c>
      <c r="J16" s="3">
        <v>292.00544444444449</v>
      </c>
      <c r="K16" s="3">
        <v>0</v>
      </c>
      <c r="L16" s="39">
        <v>79.664111111111112</v>
      </c>
      <c r="M16" s="39">
        <v>63.986222222222224</v>
      </c>
      <c r="N16" s="3">
        <v>10.427888888888887</v>
      </c>
      <c r="O16" s="3">
        <v>5.25</v>
      </c>
      <c r="P16" s="3">
        <v>32.786888888888889</v>
      </c>
      <c r="Q16" s="3">
        <v>32.786888888888889</v>
      </c>
      <c r="R16" s="3">
        <v>0</v>
      </c>
      <c r="S16" s="3">
        <v>179.55444444444447</v>
      </c>
      <c r="T16" s="3">
        <v>129.52177777777777</v>
      </c>
      <c r="U16" s="3">
        <v>50.032666666666685</v>
      </c>
      <c r="V16" s="3">
        <v>0</v>
      </c>
      <c r="W16" s="3">
        <v>0</v>
      </c>
      <c r="X16" s="3">
        <v>0</v>
      </c>
      <c r="Y16" s="3">
        <v>0</v>
      </c>
      <c r="Z16" s="3">
        <v>0</v>
      </c>
      <c r="AA16" s="3">
        <v>0</v>
      </c>
      <c r="AB16" s="3">
        <v>0</v>
      </c>
      <c r="AC16" s="3">
        <v>0</v>
      </c>
      <c r="AD16" s="3">
        <v>0</v>
      </c>
      <c r="AE16" s="3">
        <v>0</v>
      </c>
      <c r="AF16" s="1" t="s">
        <v>331</v>
      </c>
      <c r="AG16" s="1">
        <v>8</v>
      </c>
    </row>
    <row r="17" spans="1:33" x14ac:dyDescent="0.2">
      <c r="A17" s="1" t="s">
        <v>154</v>
      </c>
      <c r="B17" s="1" t="s">
        <v>190</v>
      </c>
      <c r="C17" s="1" t="s">
        <v>162</v>
      </c>
      <c r="D17" s="1" t="s">
        <v>157</v>
      </c>
      <c r="E17" s="3">
        <v>53.81111111111111</v>
      </c>
      <c r="F17" s="3">
        <v>3.2958228370844518</v>
      </c>
      <c r="G17" s="3">
        <v>3.13063596944043</v>
      </c>
      <c r="H17" s="3">
        <v>0.48688416270906459</v>
      </c>
      <c r="I17" s="3">
        <v>0.32169729506504235</v>
      </c>
      <c r="J17" s="3">
        <v>177.35188888888888</v>
      </c>
      <c r="K17" s="3">
        <v>0</v>
      </c>
      <c r="L17" s="39">
        <v>26.199777777777776</v>
      </c>
      <c r="M17" s="39">
        <v>17.31088888888889</v>
      </c>
      <c r="N17" s="3">
        <v>3.3777777777777778</v>
      </c>
      <c r="O17" s="3">
        <v>5.5111111111111111</v>
      </c>
      <c r="P17" s="3">
        <v>34.886222222222223</v>
      </c>
      <c r="Q17" s="3">
        <v>34.886222222222223</v>
      </c>
      <c r="R17" s="3">
        <v>0</v>
      </c>
      <c r="S17" s="3">
        <v>116.2658888888889</v>
      </c>
      <c r="T17" s="3">
        <v>116.2658888888889</v>
      </c>
      <c r="U17" s="3">
        <v>0</v>
      </c>
      <c r="V17" s="3">
        <v>0</v>
      </c>
      <c r="W17" s="3">
        <v>0</v>
      </c>
      <c r="X17" s="3">
        <v>0</v>
      </c>
      <c r="Y17" s="3">
        <v>0</v>
      </c>
      <c r="Z17" s="3">
        <v>0</v>
      </c>
      <c r="AA17" s="3">
        <v>0</v>
      </c>
      <c r="AB17" s="3">
        <v>0</v>
      </c>
      <c r="AC17" s="3">
        <v>0</v>
      </c>
      <c r="AD17" s="3">
        <v>0</v>
      </c>
      <c r="AE17" s="3">
        <v>0</v>
      </c>
      <c r="AF17" s="1" t="s">
        <v>332</v>
      </c>
      <c r="AG17" s="1">
        <v>8</v>
      </c>
    </row>
    <row r="18" spans="1:33" x14ac:dyDescent="0.2">
      <c r="A18" s="1" t="s">
        <v>154</v>
      </c>
      <c r="B18" s="1" t="s">
        <v>191</v>
      </c>
      <c r="C18" s="1" t="s">
        <v>192</v>
      </c>
      <c r="D18" s="1" t="s">
        <v>193</v>
      </c>
      <c r="E18" s="3">
        <v>36.288888888888891</v>
      </c>
      <c r="F18" s="3">
        <v>5.8334598897734233</v>
      </c>
      <c r="G18" s="3">
        <v>5.5259491733006731</v>
      </c>
      <c r="H18" s="3">
        <v>1.29446723821188</v>
      </c>
      <c r="I18" s="3">
        <v>0.9869565217391304</v>
      </c>
      <c r="J18" s="3">
        <v>211.68977777777781</v>
      </c>
      <c r="K18" s="3">
        <v>0</v>
      </c>
      <c r="L18" s="39">
        <v>46.974777777777781</v>
      </c>
      <c r="M18" s="39">
        <v>35.815555555555555</v>
      </c>
      <c r="N18" s="3">
        <v>5.4222222222222225</v>
      </c>
      <c r="O18" s="3">
        <v>5.7369999999999992</v>
      </c>
      <c r="P18" s="3">
        <v>38.549333333333337</v>
      </c>
      <c r="Q18" s="3">
        <v>38.549333333333337</v>
      </c>
      <c r="R18" s="3">
        <v>0</v>
      </c>
      <c r="S18" s="3">
        <v>126.16566666666667</v>
      </c>
      <c r="T18" s="3">
        <v>126.16566666666667</v>
      </c>
      <c r="U18" s="3">
        <v>0</v>
      </c>
      <c r="V18" s="3">
        <v>0</v>
      </c>
      <c r="W18" s="3">
        <v>0</v>
      </c>
      <c r="X18" s="3">
        <v>0</v>
      </c>
      <c r="Y18" s="3">
        <v>0</v>
      </c>
      <c r="Z18" s="3">
        <v>0</v>
      </c>
      <c r="AA18" s="3">
        <v>0</v>
      </c>
      <c r="AB18" s="3">
        <v>0</v>
      </c>
      <c r="AC18" s="3">
        <v>0</v>
      </c>
      <c r="AD18" s="3">
        <v>0</v>
      </c>
      <c r="AE18" s="3">
        <v>0</v>
      </c>
      <c r="AF18" s="1" t="s">
        <v>333</v>
      </c>
      <c r="AG18" s="1">
        <v>8</v>
      </c>
    </row>
    <row r="19" spans="1:33" x14ac:dyDescent="0.2">
      <c r="A19" s="1" t="s">
        <v>154</v>
      </c>
      <c r="B19" s="1" t="s">
        <v>194</v>
      </c>
      <c r="C19" s="1" t="s">
        <v>195</v>
      </c>
      <c r="D19" s="1" t="s">
        <v>196</v>
      </c>
      <c r="E19" s="3">
        <v>31.033333333333335</v>
      </c>
      <c r="F19" s="3">
        <v>4.4992731829573938</v>
      </c>
      <c r="G19" s="3">
        <v>4.1555388471177945</v>
      </c>
      <c r="H19" s="3">
        <v>1.2564017185821696</v>
      </c>
      <c r="I19" s="3">
        <v>0.91266738274257064</v>
      </c>
      <c r="J19" s="3">
        <v>139.62744444444445</v>
      </c>
      <c r="K19" s="3">
        <v>0</v>
      </c>
      <c r="L19" s="39">
        <v>38.990333333333332</v>
      </c>
      <c r="M19" s="39">
        <v>28.32311111111111</v>
      </c>
      <c r="N19" s="3">
        <v>5.067222222222223</v>
      </c>
      <c r="O19" s="3">
        <v>5.6</v>
      </c>
      <c r="P19" s="3">
        <v>11.724333333333334</v>
      </c>
      <c r="Q19" s="3">
        <v>11.724333333333334</v>
      </c>
      <c r="R19" s="3">
        <v>0</v>
      </c>
      <c r="S19" s="3">
        <v>88.912777777777791</v>
      </c>
      <c r="T19" s="3">
        <v>43.975444444444442</v>
      </c>
      <c r="U19" s="3">
        <v>39.434888888888899</v>
      </c>
      <c r="V19" s="3">
        <v>5.5024444444444445</v>
      </c>
      <c r="W19" s="3">
        <v>0</v>
      </c>
      <c r="X19" s="3">
        <v>0</v>
      </c>
      <c r="Y19" s="3">
        <v>0</v>
      </c>
      <c r="Z19" s="3">
        <v>0</v>
      </c>
      <c r="AA19" s="3">
        <v>0</v>
      </c>
      <c r="AB19" s="3">
        <v>0</v>
      </c>
      <c r="AC19" s="3">
        <v>0</v>
      </c>
      <c r="AD19" s="3">
        <v>0</v>
      </c>
      <c r="AE19" s="3">
        <v>0</v>
      </c>
      <c r="AF19" s="1" t="s">
        <v>334</v>
      </c>
      <c r="AG19" s="1">
        <v>8</v>
      </c>
    </row>
    <row r="20" spans="1:33" x14ac:dyDescent="0.2">
      <c r="A20" s="1" t="s">
        <v>154</v>
      </c>
      <c r="B20" s="1" t="s">
        <v>197</v>
      </c>
      <c r="C20" s="1" t="s">
        <v>162</v>
      </c>
      <c r="D20" s="1" t="s">
        <v>157</v>
      </c>
      <c r="E20" s="3">
        <v>47.466666666666669</v>
      </c>
      <c r="F20" s="3">
        <v>2.2808403558052435</v>
      </c>
      <c r="G20" s="3">
        <v>2.2808403558052435</v>
      </c>
      <c r="H20" s="3">
        <v>0.67960440074906359</v>
      </c>
      <c r="I20" s="3">
        <v>0.67960440074906359</v>
      </c>
      <c r="J20" s="3">
        <v>108.26388888888889</v>
      </c>
      <c r="K20" s="3">
        <v>0</v>
      </c>
      <c r="L20" s="39">
        <v>32.258555555555553</v>
      </c>
      <c r="M20" s="39">
        <v>32.258555555555553</v>
      </c>
      <c r="N20" s="3">
        <v>0</v>
      </c>
      <c r="O20" s="3">
        <v>0</v>
      </c>
      <c r="P20" s="3">
        <v>5.6351111111111116</v>
      </c>
      <c r="Q20" s="3">
        <v>5.6351111111111116</v>
      </c>
      <c r="R20" s="3">
        <v>0</v>
      </c>
      <c r="S20" s="3">
        <v>70.370222222222225</v>
      </c>
      <c r="T20" s="3">
        <v>70.370222222222225</v>
      </c>
      <c r="U20" s="3">
        <v>0</v>
      </c>
      <c r="V20" s="3">
        <v>0</v>
      </c>
      <c r="W20" s="3">
        <v>0</v>
      </c>
      <c r="X20" s="3">
        <v>0</v>
      </c>
      <c r="Y20" s="3">
        <v>0</v>
      </c>
      <c r="Z20" s="3">
        <v>0</v>
      </c>
      <c r="AA20" s="3">
        <v>0</v>
      </c>
      <c r="AB20" s="3">
        <v>0</v>
      </c>
      <c r="AC20" s="3">
        <v>0</v>
      </c>
      <c r="AD20" s="3">
        <v>0</v>
      </c>
      <c r="AE20" s="3">
        <v>0</v>
      </c>
      <c r="AF20" s="1" t="s">
        <v>335</v>
      </c>
      <c r="AG20" s="1">
        <v>8</v>
      </c>
    </row>
    <row r="21" spans="1:33" x14ac:dyDescent="0.2">
      <c r="A21" s="1" t="s">
        <v>154</v>
      </c>
      <c r="B21" s="1" t="s">
        <v>198</v>
      </c>
      <c r="C21" s="1" t="s">
        <v>199</v>
      </c>
      <c r="D21" s="1" t="s">
        <v>200</v>
      </c>
      <c r="E21" s="3">
        <v>31.666666666666668</v>
      </c>
      <c r="F21" s="3">
        <v>3.3941298245614031</v>
      </c>
      <c r="G21" s="3">
        <v>3.1269964912280699</v>
      </c>
      <c r="H21" s="3">
        <v>0.17403508771929824</v>
      </c>
      <c r="I21" s="3">
        <v>0</v>
      </c>
      <c r="J21" s="3">
        <v>107.48077777777777</v>
      </c>
      <c r="K21" s="3">
        <v>0.17777777777777778</v>
      </c>
      <c r="L21" s="39">
        <v>5.5111111111111111</v>
      </c>
      <c r="M21" s="39">
        <v>0</v>
      </c>
      <c r="N21" s="3">
        <v>0.17777777777777778</v>
      </c>
      <c r="O21" s="3">
        <v>5.333333333333333</v>
      </c>
      <c r="P21" s="3">
        <v>28.548333333333332</v>
      </c>
      <c r="Q21" s="3">
        <v>25.600222222222222</v>
      </c>
      <c r="R21" s="3">
        <v>2.9481111111111109</v>
      </c>
      <c r="S21" s="3">
        <v>73.421333333333337</v>
      </c>
      <c r="T21" s="3">
        <v>73.421333333333337</v>
      </c>
      <c r="U21" s="3">
        <v>0</v>
      </c>
      <c r="V21" s="3">
        <v>0</v>
      </c>
      <c r="W21" s="3">
        <v>0.17777777777777778</v>
      </c>
      <c r="X21" s="3">
        <v>0</v>
      </c>
      <c r="Y21" s="3">
        <v>0.17777777777777778</v>
      </c>
      <c r="Z21" s="3">
        <v>0</v>
      </c>
      <c r="AA21" s="3">
        <v>0</v>
      </c>
      <c r="AB21" s="3">
        <v>0</v>
      </c>
      <c r="AC21" s="3">
        <v>0</v>
      </c>
      <c r="AD21" s="3">
        <v>0</v>
      </c>
      <c r="AE21" s="3">
        <v>0</v>
      </c>
      <c r="AF21" s="1" t="s">
        <v>336</v>
      </c>
      <c r="AG21" s="1">
        <v>8</v>
      </c>
    </row>
    <row r="22" spans="1:33" x14ac:dyDescent="0.2">
      <c r="A22" s="1" t="s">
        <v>154</v>
      </c>
      <c r="B22" s="1" t="s">
        <v>201</v>
      </c>
      <c r="C22" s="1" t="s">
        <v>202</v>
      </c>
      <c r="D22" s="1" t="s">
        <v>203</v>
      </c>
      <c r="E22" s="3">
        <v>81.188888888888883</v>
      </c>
      <c r="F22" s="3">
        <v>4.0008320788285205</v>
      </c>
      <c r="G22" s="3">
        <v>3.542104830983988</v>
      </c>
      <c r="H22" s="3">
        <v>0.93665526207745997</v>
      </c>
      <c r="I22" s="3">
        <v>0.64663883946900236</v>
      </c>
      <c r="J22" s="3">
        <v>324.82311111111107</v>
      </c>
      <c r="K22" s="3">
        <v>15.264444444444447</v>
      </c>
      <c r="L22" s="39">
        <v>76.045999999999992</v>
      </c>
      <c r="M22" s="39">
        <v>52.49988888888889</v>
      </c>
      <c r="N22" s="3">
        <v>18.746111111111109</v>
      </c>
      <c r="O22" s="3">
        <v>4.8</v>
      </c>
      <c r="P22" s="3">
        <v>53.173444444444442</v>
      </c>
      <c r="Q22" s="3">
        <v>39.475999999999999</v>
      </c>
      <c r="R22" s="3">
        <v>13.697444444444441</v>
      </c>
      <c r="S22" s="3">
        <v>195.60366666666664</v>
      </c>
      <c r="T22" s="3">
        <v>133.98244444444444</v>
      </c>
      <c r="U22" s="3">
        <v>55.969222222222228</v>
      </c>
      <c r="V22" s="3">
        <v>5.6520000000000001</v>
      </c>
      <c r="W22" s="3">
        <v>15.264444444444447</v>
      </c>
      <c r="X22" s="3">
        <v>6.8211111111111125</v>
      </c>
      <c r="Y22" s="3">
        <v>0</v>
      </c>
      <c r="Z22" s="3">
        <v>0</v>
      </c>
      <c r="AA22" s="3">
        <v>4.9077777777777785</v>
      </c>
      <c r="AB22" s="3">
        <v>0</v>
      </c>
      <c r="AC22" s="3">
        <v>3.5355555555555553</v>
      </c>
      <c r="AD22" s="3">
        <v>0</v>
      </c>
      <c r="AE22" s="3">
        <v>0</v>
      </c>
      <c r="AF22" s="1" t="s">
        <v>337</v>
      </c>
      <c r="AG22" s="1">
        <v>8</v>
      </c>
    </row>
    <row r="23" spans="1:33" x14ac:dyDescent="0.2">
      <c r="A23" s="1" t="s">
        <v>154</v>
      </c>
      <c r="B23" s="1" t="s">
        <v>204</v>
      </c>
      <c r="C23" s="1" t="s">
        <v>205</v>
      </c>
      <c r="D23" s="1" t="s">
        <v>200</v>
      </c>
      <c r="E23" s="3">
        <v>40.31111111111111</v>
      </c>
      <c r="F23" s="3">
        <v>3.5254437706725472</v>
      </c>
      <c r="G23" s="3">
        <v>3.3384619625137812</v>
      </c>
      <c r="H23" s="3">
        <v>1.0211549062844543</v>
      </c>
      <c r="I23" s="3">
        <v>0.84122932745314227</v>
      </c>
      <c r="J23" s="3">
        <v>142.11455555555557</v>
      </c>
      <c r="K23" s="3">
        <v>3.1166666666666667</v>
      </c>
      <c r="L23" s="39">
        <v>41.163888888888891</v>
      </c>
      <c r="M23" s="39">
        <v>33.910888888888891</v>
      </c>
      <c r="N23" s="3">
        <v>1.4222222222222223</v>
      </c>
      <c r="O23" s="3">
        <v>5.8307777777777776</v>
      </c>
      <c r="P23" s="3">
        <v>14.997777777777779</v>
      </c>
      <c r="Q23" s="3">
        <v>14.713333333333335</v>
      </c>
      <c r="R23" s="3">
        <v>0.28444444444444417</v>
      </c>
      <c r="S23" s="3">
        <v>85.952888888888893</v>
      </c>
      <c r="T23" s="3">
        <v>81.213555555555558</v>
      </c>
      <c r="U23" s="3">
        <v>4.7393333333333318</v>
      </c>
      <c r="V23" s="3">
        <v>0</v>
      </c>
      <c r="W23" s="3">
        <v>3.1166666666666667</v>
      </c>
      <c r="X23" s="3">
        <v>0</v>
      </c>
      <c r="Y23" s="3">
        <v>1.4222222222222223</v>
      </c>
      <c r="Z23" s="3">
        <v>0</v>
      </c>
      <c r="AA23" s="3">
        <v>0</v>
      </c>
      <c r="AB23" s="3">
        <v>0.28444444444444417</v>
      </c>
      <c r="AC23" s="3">
        <v>1.4100000000000001</v>
      </c>
      <c r="AD23" s="3">
        <v>0</v>
      </c>
      <c r="AE23" s="3">
        <v>0</v>
      </c>
      <c r="AF23" s="1" t="s">
        <v>338</v>
      </c>
      <c r="AG23" s="1">
        <v>8</v>
      </c>
    </row>
    <row r="24" spans="1:33" x14ac:dyDescent="0.2">
      <c r="A24" s="1" t="s">
        <v>154</v>
      </c>
      <c r="B24" s="1" t="s">
        <v>206</v>
      </c>
      <c r="C24" s="1" t="s">
        <v>207</v>
      </c>
      <c r="D24" s="1" t="s">
        <v>160</v>
      </c>
      <c r="E24" s="3">
        <v>55.388888888888886</v>
      </c>
      <c r="F24" s="3">
        <v>4.0884453360080242</v>
      </c>
      <c r="G24" s="3">
        <v>3.8078876629889673</v>
      </c>
      <c r="H24" s="3">
        <v>0.90628686058174523</v>
      </c>
      <c r="I24" s="3">
        <v>0.62572918756268814</v>
      </c>
      <c r="J24" s="3">
        <v>226.45444444444445</v>
      </c>
      <c r="K24" s="3">
        <v>2.2722222222222221</v>
      </c>
      <c r="L24" s="39">
        <v>50.198222222222221</v>
      </c>
      <c r="M24" s="39">
        <v>34.658444444444449</v>
      </c>
      <c r="N24" s="3">
        <v>10.028666666666663</v>
      </c>
      <c r="O24" s="3">
        <v>5.5111111111111111</v>
      </c>
      <c r="P24" s="3">
        <v>30.847555555555559</v>
      </c>
      <c r="Q24" s="3">
        <v>30.847555555555559</v>
      </c>
      <c r="R24" s="3">
        <v>0</v>
      </c>
      <c r="S24" s="3">
        <v>145.40866666666668</v>
      </c>
      <c r="T24" s="3">
        <v>87.937111111111108</v>
      </c>
      <c r="U24" s="3">
        <v>57.471555555555561</v>
      </c>
      <c r="V24" s="3">
        <v>0</v>
      </c>
      <c r="W24" s="3">
        <v>2.2722222222222221</v>
      </c>
      <c r="X24" s="3">
        <v>4.4444444444444446E-2</v>
      </c>
      <c r="Y24" s="3">
        <v>0</v>
      </c>
      <c r="Z24" s="3">
        <v>0</v>
      </c>
      <c r="AA24" s="3">
        <v>0</v>
      </c>
      <c r="AB24" s="3">
        <v>0</v>
      </c>
      <c r="AC24" s="3">
        <v>2.2277777777777779</v>
      </c>
      <c r="AD24" s="3">
        <v>0</v>
      </c>
      <c r="AE24" s="3">
        <v>0</v>
      </c>
      <c r="AF24" s="1" t="s">
        <v>339</v>
      </c>
      <c r="AG24" s="1">
        <v>8</v>
      </c>
    </row>
    <row r="25" spans="1:33" x14ac:dyDescent="0.2">
      <c r="A25" s="1" t="s">
        <v>154</v>
      </c>
      <c r="B25" s="1" t="s">
        <v>208</v>
      </c>
      <c r="C25" s="1" t="s">
        <v>209</v>
      </c>
      <c r="D25" s="1" t="s">
        <v>210</v>
      </c>
      <c r="E25" s="3">
        <v>37.711111111111109</v>
      </c>
      <c r="F25" s="3">
        <v>6.9779876252209778</v>
      </c>
      <c r="G25" s="3">
        <v>6.6712433706540955</v>
      </c>
      <c r="H25" s="3">
        <v>1.7688833235120802</v>
      </c>
      <c r="I25" s="3">
        <v>1.4621390689451974</v>
      </c>
      <c r="J25" s="3">
        <v>263.14766666666662</v>
      </c>
      <c r="K25" s="3">
        <v>0</v>
      </c>
      <c r="L25" s="39">
        <v>66.706555555555553</v>
      </c>
      <c r="M25" s="39">
        <v>55.138888888888886</v>
      </c>
      <c r="N25" s="3">
        <v>6.045444444444442</v>
      </c>
      <c r="O25" s="3">
        <v>5.5222222222222221</v>
      </c>
      <c r="P25" s="3">
        <v>33.282555555555554</v>
      </c>
      <c r="Q25" s="3">
        <v>33.282555555555554</v>
      </c>
      <c r="R25" s="3">
        <v>0</v>
      </c>
      <c r="S25" s="3">
        <v>163.15855555555555</v>
      </c>
      <c r="T25" s="3">
        <v>163.15855555555555</v>
      </c>
      <c r="U25" s="3">
        <v>0</v>
      </c>
      <c r="V25" s="3">
        <v>0</v>
      </c>
      <c r="W25" s="3">
        <v>0</v>
      </c>
      <c r="X25" s="3">
        <v>0</v>
      </c>
      <c r="Y25" s="3">
        <v>0</v>
      </c>
      <c r="Z25" s="3">
        <v>0</v>
      </c>
      <c r="AA25" s="3">
        <v>0</v>
      </c>
      <c r="AB25" s="3">
        <v>0</v>
      </c>
      <c r="AC25" s="3">
        <v>0</v>
      </c>
      <c r="AD25" s="3">
        <v>0</v>
      </c>
      <c r="AE25" s="3">
        <v>0</v>
      </c>
      <c r="AF25" s="1" t="s">
        <v>340</v>
      </c>
      <c r="AG25" s="1">
        <v>8</v>
      </c>
    </row>
    <row r="26" spans="1:33" x14ac:dyDescent="0.2">
      <c r="A26" s="1" t="s">
        <v>154</v>
      </c>
      <c r="B26" s="1" t="s">
        <v>211</v>
      </c>
      <c r="C26" s="1" t="s">
        <v>164</v>
      </c>
      <c r="D26" s="1" t="s">
        <v>165</v>
      </c>
      <c r="E26" s="3">
        <v>21.611111111111111</v>
      </c>
      <c r="F26" s="3">
        <v>5.425696658097686</v>
      </c>
      <c r="G26" s="3">
        <v>4.896904884318765</v>
      </c>
      <c r="H26" s="3">
        <v>1.2867352185089973</v>
      </c>
      <c r="I26" s="3">
        <v>0.7749100257069409</v>
      </c>
      <c r="J26" s="3">
        <v>117.25533333333333</v>
      </c>
      <c r="K26" s="3">
        <v>18.713444444444445</v>
      </c>
      <c r="L26" s="39">
        <v>27.807777777777776</v>
      </c>
      <c r="M26" s="39">
        <v>16.746666666666666</v>
      </c>
      <c r="N26" s="3">
        <v>5.8611111111111125</v>
      </c>
      <c r="O26" s="3">
        <v>5.2</v>
      </c>
      <c r="P26" s="3">
        <v>18.989333333333335</v>
      </c>
      <c r="Q26" s="3">
        <v>18.622666666666667</v>
      </c>
      <c r="R26" s="3">
        <v>0.36666666666666664</v>
      </c>
      <c r="S26" s="3">
        <v>70.458222222222219</v>
      </c>
      <c r="T26" s="3">
        <v>53.013666666666659</v>
      </c>
      <c r="U26" s="3">
        <v>17.444555555555556</v>
      </c>
      <c r="V26" s="3">
        <v>0</v>
      </c>
      <c r="W26" s="3">
        <v>18.713444444444445</v>
      </c>
      <c r="X26" s="3">
        <v>2.2572222222222225</v>
      </c>
      <c r="Y26" s="3">
        <v>0</v>
      </c>
      <c r="Z26" s="3">
        <v>0</v>
      </c>
      <c r="AA26" s="3">
        <v>0</v>
      </c>
      <c r="AB26" s="3">
        <v>0</v>
      </c>
      <c r="AC26" s="3">
        <v>16.456222222222223</v>
      </c>
      <c r="AD26" s="3">
        <v>0</v>
      </c>
      <c r="AE26" s="3">
        <v>0</v>
      </c>
      <c r="AF26" s="1" t="s">
        <v>341</v>
      </c>
      <c r="AG26" s="1">
        <v>8</v>
      </c>
    </row>
    <row r="27" spans="1:33" x14ac:dyDescent="0.2">
      <c r="A27" s="1" t="s">
        <v>154</v>
      </c>
      <c r="B27" s="1" t="s">
        <v>212</v>
      </c>
      <c r="C27" s="1" t="s">
        <v>159</v>
      </c>
      <c r="D27" s="1" t="s">
        <v>160</v>
      </c>
      <c r="E27" s="3">
        <v>90.87777777777778</v>
      </c>
      <c r="F27" s="3">
        <v>4.1578322533317023</v>
      </c>
      <c r="G27" s="3">
        <v>3.7911774055508012</v>
      </c>
      <c r="H27" s="3">
        <v>1.3618999877735662</v>
      </c>
      <c r="I27" s="3">
        <v>0.99524513999266417</v>
      </c>
      <c r="J27" s="3">
        <v>377.85455555555552</v>
      </c>
      <c r="K27" s="3">
        <v>47.956555555555539</v>
      </c>
      <c r="L27" s="39">
        <v>123.76644444444443</v>
      </c>
      <c r="M27" s="39">
        <v>90.445666666666668</v>
      </c>
      <c r="N27" s="3">
        <v>28.342999999999989</v>
      </c>
      <c r="O27" s="3">
        <v>4.9777777777777779</v>
      </c>
      <c r="P27" s="3">
        <v>51.649888888888889</v>
      </c>
      <c r="Q27" s="3">
        <v>51.649888888888889</v>
      </c>
      <c r="R27" s="3">
        <v>0</v>
      </c>
      <c r="S27" s="3">
        <v>202.43822222222224</v>
      </c>
      <c r="T27" s="3">
        <v>171.56455555555556</v>
      </c>
      <c r="U27" s="3">
        <v>30.820888888888899</v>
      </c>
      <c r="V27" s="3">
        <v>5.2777777777777778E-2</v>
      </c>
      <c r="W27" s="3">
        <v>47.956555555555539</v>
      </c>
      <c r="X27" s="3">
        <v>9.9525555555555538</v>
      </c>
      <c r="Y27" s="3">
        <v>0</v>
      </c>
      <c r="Z27" s="3">
        <v>0</v>
      </c>
      <c r="AA27" s="3">
        <v>1.7280000000000002</v>
      </c>
      <c r="AB27" s="3">
        <v>0</v>
      </c>
      <c r="AC27" s="3">
        <v>36.275999999999989</v>
      </c>
      <c r="AD27" s="3">
        <v>0</v>
      </c>
      <c r="AE27" s="3">
        <v>0</v>
      </c>
      <c r="AF27" s="1" t="s">
        <v>342</v>
      </c>
      <c r="AG27" s="1">
        <v>8</v>
      </c>
    </row>
    <row r="28" spans="1:33" x14ac:dyDescent="0.2">
      <c r="A28" s="1" t="s">
        <v>154</v>
      </c>
      <c r="B28" s="1" t="s">
        <v>213</v>
      </c>
      <c r="C28" s="1" t="s">
        <v>159</v>
      </c>
      <c r="D28" s="1" t="s">
        <v>160</v>
      </c>
      <c r="E28" s="3">
        <v>156.77777777777777</v>
      </c>
      <c r="F28" s="3">
        <v>3.8049737774627928</v>
      </c>
      <c r="G28" s="3">
        <v>3.5256080793763296</v>
      </c>
      <c r="H28" s="3">
        <v>0.99229270021261506</v>
      </c>
      <c r="I28" s="3">
        <v>0.78549964564138908</v>
      </c>
      <c r="J28" s="3">
        <v>596.53533333333337</v>
      </c>
      <c r="K28" s="3">
        <v>0</v>
      </c>
      <c r="L28" s="39">
        <v>155.56944444444443</v>
      </c>
      <c r="M28" s="39">
        <v>123.14888888888889</v>
      </c>
      <c r="N28" s="3">
        <v>27.176111111111108</v>
      </c>
      <c r="O28" s="3">
        <v>5.2444444444444445</v>
      </c>
      <c r="P28" s="3">
        <v>57.211333333333343</v>
      </c>
      <c r="Q28" s="3">
        <v>45.833555555555563</v>
      </c>
      <c r="R28" s="3">
        <v>11.377777777777778</v>
      </c>
      <c r="S28" s="3">
        <v>383.75455555555561</v>
      </c>
      <c r="T28" s="3">
        <v>326.22877777777779</v>
      </c>
      <c r="U28" s="3">
        <v>57.525777777777805</v>
      </c>
      <c r="V28" s="3">
        <v>0</v>
      </c>
      <c r="W28" s="3">
        <v>0</v>
      </c>
      <c r="X28" s="3">
        <v>0</v>
      </c>
      <c r="Y28" s="3">
        <v>0</v>
      </c>
      <c r="Z28" s="3">
        <v>0</v>
      </c>
      <c r="AA28" s="3">
        <v>0</v>
      </c>
      <c r="AB28" s="3">
        <v>0</v>
      </c>
      <c r="AC28" s="3">
        <v>0</v>
      </c>
      <c r="AD28" s="3">
        <v>0</v>
      </c>
      <c r="AE28" s="3">
        <v>0</v>
      </c>
      <c r="AF28" s="1" t="s">
        <v>343</v>
      </c>
      <c r="AG28" s="1">
        <v>8</v>
      </c>
    </row>
    <row r="29" spans="1:33" x14ac:dyDescent="0.2">
      <c r="A29" s="1" t="s">
        <v>154</v>
      </c>
      <c r="B29" s="1" t="s">
        <v>214</v>
      </c>
      <c r="C29" s="1" t="s">
        <v>159</v>
      </c>
      <c r="D29" s="1" t="s">
        <v>160</v>
      </c>
      <c r="E29" s="3">
        <v>60.977777777777774</v>
      </c>
      <c r="F29" s="3">
        <v>4.0210331632653062</v>
      </c>
      <c r="G29" s="3">
        <v>3.6314048833819244</v>
      </c>
      <c r="H29" s="3">
        <v>1.2013975947521867</v>
      </c>
      <c r="I29" s="3">
        <v>0.90555940233236154</v>
      </c>
      <c r="J29" s="3">
        <v>245.19366666666667</v>
      </c>
      <c r="K29" s="3">
        <v>101.4952222222222</v>
      </c>
      <c r="L29" s="39">
        <v>73.25855555555556</v>
      </c>
      <c r="M29" s="39">
        <v>55.219000000000001</v>
      </c>
      <c r="N29" s="3">
        <v>7.4617777777777787</v>
      </c>
      <c r="O29" s="3">
        <v>10.577777777777778</v>
      </c>
      <c r="P29" s="3">
        <v>30.931222222222225</v>
      </c>
      <c r="Q29" s="3">
        <v>25.212111111111113</v>
      </c>
      <c r="R29" s="3">
        <v>5.719111111111113</v>
      </c>
      <c r="S29" s="3">
        <v>141.00388888888889</v>
      </c>
      <c r="T29" s="3">
        <v>139.96966666666668</v>
      </c>
      <c r="U29" s="3">
        <v>1.0342222222222222</v>
      </c>
      <c r="V29" s="3">
        <v>0</v>
      </c>
      <c r="W29" s="3">
        <v>101.4952222222222</v>
      </c>
      <c r="X29" s="3">
        <v>13.483777777777775</v>
      </c>
      <c r="Y29" s="3">
        <v>0</v>
      </c>
      <c r="Z29" s="3">
        <v>4.9777777777777779</v>
      </c>
      <c r="AA29" s="3">
        <v>2.7790000000000004</v>
      </c>
      <c r="AB29" s="3">
        <v>0</v>
      </c>
      <c r="AC29" s="3">
        <v>80.254666666666651</v>
      </c>
      <c r="AD29" s="3">
        <v>0</v>
      </c>
      <c r="AE29" s="3">
        <v>0</v>
      </c>
      <c r="AF29" s="1" t="s">
        <v>344</v>
      </c>
      <c r="AG29" s="1">
        <v>8</v>
      </c>
    </row>
    <row r="30" spans="1:33" x14ac:dyDescent="0.2">
      <c r="A30" s="1" t="s">
        <v>154</v>
      </c>
      <c r="B30" s="1" t="s">
        <v>215</v>
      </c>
      <c r="C30" s="1" t="s">
        <v>216</v>
      </c>
      <c r="D30" s="1" t="s">
        <v>200</v>
      </c>
      <c r="E30" s="3">
        <v>48.755555555555553</v>
      </c>
      <c r="F30" s="3">
        <v>4.5655446672743851</v>
      </c>
      <c r="G30" s="3">
        <v>3.9361896080218783</v>
      </c>
      <c r="H30" s="3">
        <v>1.2371969006381041</v>
      </c>
      <c r="I30" s="3">
        <v>0.98887876025524157</v>
      </c>
      <c r="J30" s="3">
        <v>222.59566666666666</v>
      </c>
      <c r="K30" s="3">
        <v>44.791333333333327</v>
      </c>
      <c r="L30" s="39">
        <v>60.32022222222222</v>
      </c>
      <c r="M30" s="39">
        <v>48.213333333333331</v>
      </c>
      <c r="N30" s="3">
        <v>7.0791111111111116</v>
      </c>
      <c r="O30" s="3">
        <v>5.0277777777777777</v>
      </c>
      <c r="P30" s="3">
        <v>39.540000000000006</v>
      </c>
      <c r="Q30" s="3">
        <v>20.962333333333333</v>
      </c>
      <c r="R30" s="3">
        <v>18.577666666666669</v>
      </c>
      <c r="S30" s="3">
        <v>122.73544444444444</v>
      </c>
      <c r="T30" s="3">
        <v>115.39</v>
      </c>
      <c r="U30" s="3">
        <v>7.3454444444444444</v>
      </c>
      <c r="V30" s="3">
        <v>0</v>
      </c>
      <c r="W30" s="3">
        <v>44.791333333333327</v>
      </c>
      <c r="X30" s="3">
        <v>9.8800000000000026</v>
      </c>
      <c r="Y30" s="3">
        <v>0</v>
      </c>
      <c r="Z30" s="3">
        <v>0</v>
      </c>
      <c r="AA30" s="3">
        <v>6.6889999999999983</v>
      </c>
      <c r="AB30" s="3">
        <v>0</v>
      </c>
      <c r="AC30" s="3">
        <v>28.222333333333324</v>
      </c>
      <c r="AD30" s="3">
        <v>0</v>
      </c>
      <c r="AE30" s="3">
        <v>0</v>
      </c>
      <c r="AF30" s="1" t="s">
        <v>345</v>
      </c>
      <c r="AG30" s="1">
        <v>8</v>
      </c>
    </row>
    <row r="31" spans="1:33" x14ac:dyDescent="0.2">
      <c r="A31" s="1" t="s">
        <v>154</v>
      </c>
      <c r="B31" s="1" t="s">
        <v>217</v>
      </c>
      <c r="C31" s="1" t="s">
        <v>218</v>
      </c>
      <c r="D31" s="1" t="s">
        <v>219</v>
      </c>
      <c r="E31" s="3">
        <v>50.388888888888886</v>
      </c>
      <c r="F31" s="3">
        <v>3.0906482910694604</v>
      </c>
      <c r="G31" s="3">
        <v>2.86032855567806</v>
      </c>
      <c r="H31" s="3">
        <v>0.98270782800441026</v>
      </c>
      <c r="I31" s="3">
        <v>0.75459316427783907</v>
      </c>
      <c r="J31" s="3">
        <v>155.73433333333335</v>
      </c>
      <c r="K31" s="3">
        <v>0</v>
      </c>
      <c r="L31" s="39">
        <v>49.51755555555556</v>
      </c>
      <c r="M31" s="39">
        <v>38.023111111111113</v>
      </c>
      <c r="N31" s="3">
        <v>5.8055555555555554</v>
      </c>
      <c r="O31" s="3">
        <v>5.6888888888888891</v>
      </c>
      <c r="P31" s="3">
        <v>3.0340000000000003</v>
      </c>
      <c r="Q31" s="3">
        <v>2.9228888888888891</v>
      </c>
      <c r="R31" s="3">
        <v>0.1111111111111111</v>
      </c>
      <c r="S31" s="3">
        <v>103.18277777777779</v>
      </c>
      <c r="T31" s="3">
        <v>57.865000000000002</v>
      </c>
      <c r="U31" s="3">
        <v>45.317777777777785</v>
      </c>
      <c r="V31" s="3">
        <v>0</v>
      </c>
      <c r="W31" s="3">
        <v>0</v>
      </c>
      <c r="X31" s="3">
        <v>0</v>
      </c>
      <c r="Y31" s="3">
        <v>0</v>
      </c>
      <c r="Z31" s="3">
        <v>0</v>
      </c>
      <c r="AA31" s="3">
        <v>0</v>
      </c>
      <c r="AB31" s="3">
        <v>0</v>
      </c>
      <c r="AC31" s="3">
        <v>0</v>
      </c>
      <c r="AD31" s="3">
        <v>0</v>
      </c>
      <c r="AE31" s="3">
        <v>0</v>
      </c>
      <c r="AF31" s="1" t="s">
        <v>346</v>
      </c>
      <c r="AG31" s="1">
        <v>8</v>
      </c>
    </row>
    <row r="32" spans="1:33" x14ac:dyDescent="0.2">
      <c r="A32" s="1" t="s">
        <v>154</v>
      </c>
      <c r="B32" s="1" t="s">
        <v>220</v>
      </c>
      <c r="C32" s="1" t="s">
        <v>159</v>
      </c>
      <c r="D32" s="1" t="s">
        <v>160</v>
      </c>
      <c r="E32" s="3">
        <v>52.43333333333333</v>
      </c>
      <c r="F32" s="3">
        <v>3.6012968849332494</v>
      </c>
      <c r="G32" s="3">
        <v>3.3044988344988346</v>
      </c>
      <c r="H32" s="3">
        <v>0.88020767111676201</v>
      </c>
      <c r="I32" s="3">
        <v>0.78527230345412158</v>
      </c>
      <c r="J32" s="3">
        <v>188.82800000000003</v>
      </c>
      <c r="K32" s="3">
        <v>0</v>
      </c>
      <c r="L32" s="39">
        <v>46.152222222222221</v>
      </c>
      <c r="M32" s="39">
        <v>41.17444444444444</v>
      </c>
      <c r="N32" s="3">
        <v>0</v>
      </c>
      <c r="O32" s="3">
        <v>4.9777777777777779</v>
      </c>
      <c r="P32" s="3">
        <v>27.67722222222222</v>
      </c>
      <c r="Q32" s="3">
        <v>17.092888888888886</v>
      </c>
      <c r="R32" s="3">
        <v>10.584333333333332</v>
      </c>
      <c r="S32" s="3">
        <v>114.99855555555557</v>
      </c>
      <c r="T32" s="3">
        <v>104.3408888888889</v>
      </c>
      <c r="U32" s="3">
        <v>10.657666666666673</v>
      </c>
      <c r="V32" s="3">
        <v>0</v>
      </c>
      <c r="W32" s="3">
        <v>0</v>
      </c>
      <c r="X32" s="3">
        <v>0</v>
      </c>
      <c r="Y32" s="3">
        <v>0</v>
      </c>
      <c r="Z32" s="3">
        <v>0</v>
      </c>
      <c r="AA32" s="3">
        <v>0</v>
      </c>
      <c r="AB32" s="3">
        <v>0</v>
      </c>
      <c r="AC32" s="3">
        <v>0</v>
      </c>
      <c r="AD32" s="3">
        <v>0</v>
      </c>
      <c r="AE32" s="3">
        <v>0</v>
      </c>
      <c r="AF32" s="1" t="s">
        <v>347</v>
      </c>
      <c r="AG32" s="1">
        <v>8</v>
      </c>
    </row>
    <row r="33" spans="1:33" x14ac:dyDescent="0.2">
      <c r="A33" s="1" t="s">
        <v>154</v>
      </c>
      <c r="B33" s="1" t="s">
        <v>221</v>
      </c>
      <c r="C33" s="1" t="s">
        <v>222</v>
      </c>
      <c r="D33" s="1" t="s">
        <v>175</v>
      </c>
      <c r="E33" s="3">
        <v>43.18888888888889</v>
      </c>
      <c r="F33" s="3">
        <v>3.599891947517365</v>
      </c>
      <c r="G33" s="3">
        <v>3.1314895806534597</v>
      </c>
      <c r="H33" s="3">
        <v>1.1504116285052737</v>
      </c>
      <c r="I33" s="3">
        <v>0.68200926164136855</v>
      </c>
      <c r="J33" s="3">
        <v>155.47533333333331</v>
      </c>
      <c r="K33" s="3">
        <v>0</v>
      </c>
      <c r="L33" s="39">
        <v>49.684999999999988</v>
      </c>
      <c r="M33" s="39">
        <v>29.455222222222218</v>
      </c>
      <c r="N33" s="3">
        <v>14.629777777777768</v>
      </c>
      <c r="O33" s="3">
        <v>5.6</v>
      </c>
      <c r="P33" s="3">
        <v>17.138333333333335</v>
      </c>
      <c r="Q33" s="3">
        <v>17.138333333333335</v>
      </c>
      <c r="R33" s="3">
        <v>0</v>
      </c>
      <c r="S33" s="3">
        <v>88.652000000000001</v>
      </c>
      <c r="T33" s="3">
        <v>83.251222222222225</v>
      </c>
      <c r="U33" s="3">
        <v>4.7667777777777776</v>
      </c>
      <c r="V33" s="3">
        <v>0.6339999999999999</v>
      </c>
      <c r="W33" s="3">
        <v>0</v>
      </c>
      <c r="X33" s="3">
        <v>0</v>
      </c>
      <c r="Y33" s="3">
        <v>0</v>
      </c>
      <c r="Z33" s="3">
        <v>0</v>
      </c>
      <c r="AA33" s="3">
        <v>0</v>
      </c>
      <c r="AB33" s="3">
        <v>0</v>
      </c>
      <c r="AC33" s="3">
        <v>0</v>
      </c>
      <c r="AD33" s="3">
        <v>0</v>
      </c>
      <c r="AE33" s="3">
        <v>0</v>
      </c>
      <c r="AF33" s="1" t="s">
        <v>348</v>
      </c>
      <c r="AG33" s="1">
        <v>8</v>
      </c>
    </row>
    <row r="34" spans="1:33" x14ac:dyDescent="0.2">
      <c r="A34" s="1" t="s">
        <v>154</v>
      </c>
      <c r="B34" s="1" t="s">
        <v>223</v>
      </c>
      <c r="C34" s="1" t="s">
        <v>218</v>
      </c>
      <c r="D34" s="1" t="s">
        <v>219</v>
      </c>
      <c r="E34" s="3">
        <v>25.2</v>
      </c>
      <c r="F34" s="3">
        <v>4.1863139329806005</v>
      </c>
      <c r="G34" s="3">
        <v>3.9972486772486771</v>
      </c>
      <c r="H34" s="3">
        <v>1.1891005291005292</v>
      </c>
      <c r="I34" s="3">
        <v>1.0127336860670195</v>
      </c>
      <c r="J34" s="3">
        <v>105.49511111111113</v>
      </c>
      <c r="K34" s="3">
        <v>1.9199999999999997</v>
      </c>
      <c r="L34" s="39">
        <v>29.965333333333337</v>
      </c>
      <c r="M34" s="39">
        <v>25.520888888888891</v>
      </c>
      <c r="N34" s="3">
        <v>1.6</v>
      </c>
      <c r="O34" s="3">
        <v>2.8444444444444446</v>
      </c>
      <c r="P34" s="3">
        <v>15.271666666666668</v>
      </c>
      <c r="Q34" s="3">
        <v>14.951666666666668</v>
      </c>
      <c r="R34" s="3">
        <v>0.31999999999999967</v>
      </c>
      <c r="S34" s="3">
        <v>60.258111111111113</v>
      </c>
      <c r="T34" s="3">
        <v>55.734222222222222</v>
      </c>
      <c r="U34" s="3">
        <v>4.52388888888889</v>
      </c>
      <c r="V34" s="3">
        <v>0</v>
      </c>
      <c r="W34" s="3">
        <v>1.9199999999999997</v>
      </c>
      <c r="X34" s="3">
        <v>0</v>
      </c>
      <c r="Y34" s="3">
        <v>1.6</v>
      </c>
      <c r="Z34" s="3">
        <v>0</v>
      </c>
      <c r="AA34" s="3">
        <v>0</v>
      </c>
      <c r="AB34" s="3">
        <v>0.31999999999999967</v>
      </c>
      <c r="AC34" s="3">
        <v>0</v>
      </c>
      <c r="AD34" s="3">
        <v>0</v>
      </c>
      <c r="AE34" s="3">
        <v>0</v>
      </c>
      <c r="AF34" s="1" t="s">
        <v>349</v>
      </c>
      <c r="AG34" s="1">
        <v>8</v>
      </c>
    </row>
    <row r="35" spans="1:33" x14ac:dyDescent="0.2">
      <c r="A35" s="1" t="s">
        <v>154</v>
      </c>
      <c r="B35" s="1" t="s">
        <v>224</v>
      </c>
      <c r="C35" s="1" t="s">
        <v>205</v>
      </c>
      <c r="D35" s="1" t="s">
        <v>200</v>
      </c>
      <c r="E35" s="3">
        <v>56.588888888888889</v>
      </c>
      <c r="F35" s="3">
        <v>4.0691458865108974</v>
      </c>
      <c r="G35" s="3">
        <v>3.7093815040251319</v>
      </c>
      <c r="H35" s="3">
        <v>0.92101315531121142</v>
      </c>
      <c r="I35" s="3">
        <v>0.71391125073630468</v>
      </c>
      <c r="J35" s="3">
        <v>230.26844444444444</v>
      </c>
      <c r="K35" s="3">
        <v>0</v>
      </c>
      <c r="L35" s="39">
        <v>52.11911111111111</v>
      </c>
      <c r="M35" s="39">
        <v>40.399444444444441</v>
      </c>
      <c r="N35" s="3">
        <v>6.2085555555555549</v>
      </c>
      <c r="O35" s="3">
        <v>5.5111111111111111</v>
      </c>
      <c r="P35" s="3">
        <v>52.744111111111117</v>
      </c>
      <c r="Q35" s="3">
        <v>44.105111111111114</v>
      </c>
      <c r="R35" s="3">
        <v>8.6390000000000011</v>
      </c>
      <c r="S35" s="3">
        <v>125.40522222222222</v>
      </c>
      <c r="T35" s="3">
        <v>97.687666666666658</v>
      </c>
      <c r="U35" s="3">
        <v>26.333777777777783</v>
      </c>
      <c r="V35" s="3">
        <v>1.383777777777778</v>
      </c>
      <c r="W35" s="3">
        <v>0</v>
      </c>
      <c r="X35" s="3">
        <v>0</v>
      </c>
      <c r="Y35" s="3">
        <v>0</v>
      </c>
      <c r="Z35" s="3">
        <v>0</v>
      </c>
      <c r="AA35" s="3">
        <v>0</v>
      </c>
      <c r="AB35" s="3">
        <v>0</v>
      </c>
      <c r="AC35" s="3">
        <v>0</v>
      </c>
      <c r="AD35" s="3">
        <v>0</v>
      </c>
      <c r="AE35" s="3">
        <v>0</v>
      </c>
      <c r="AF35" s="1" t="s">
        <v>350</v>
      </c>
      <c r="AG35" s="1">
        <v>8</v>
      </c>
    </row>
    <row r="36" spans="1:33" x14ac:dyDescent="0.2">
      <c r="A36" s="1" t="s">
        <v>154</v>
      </c>
      <c r="B36" s="1" t="s">
        <v>225</v>
      </c>
      <c r="C36" s="1" t="s">
        <v>226</v>
      </c>
      <c r="D36" s="1" t="s">
        <v>227</v>
      </c>
      <c r="E36" s="3">
        <v>27.288888888888888</v>
      </c>
      <c r="F36" s="3">
        <v>4.2050814332247555</v>
      </c>
      <c r="G36" s="3">
        <v>3.7770439739413679</v>
      </c>
      <c r="H36" s="3">
        <v>1.1423371335504886</v>
      </c>
      <c r="I36" s="3">
        <v>0.71429967426710106</v>
      </c>
      <c r="J36" s="3">
        <v>114.752</v>
      </c>
      <c r="K36" s="3">
        <v>25.384</v>
      </c>
      <c r="L36" s="39">
        <v>31.173111111111112</v>
      </c>
      <c r="M36" s="39">
        <v>19.492444444444445</v>
      </c>
      <c r="N36" s="3">
        <v>6.0334444444444442</v>
      </c>
      <c r="O36" s="3">
        <v>5.6472222222222221</v>
      </c>
      <c r="P36" s="3">
        <v>13.22088888888889</v>
      </c>
      <c r="Q36" s="3">
        <v>13.22088888888889</v>
      </c>
      <c r="R36" s="3">
        <v>0</v>
      </c>
      <c r="S36" s="3">
        <v>70.35799999999999</v>
      </c>
      <c r="T36" s="3">
        <v>69.638222222222211</v>
      </c>
      <c r="U36" s="3">
        <v>0.71977777777777774</v>
      </c>
      <c r="V36" s="3">
        <v>0</v>
      </c>
      <c r="W36" s="3">
        <v>25.384</v>
      </c>
      <c r="X36" s="3">
        <v>0.86822222222222223</v>
      </c>
      <c r="Y36" s="3">
        <v>0</v>
      </c>
      <c r="Z36" s="3">
        <v>0</v>
      </c>
      <c r="AA36" s="3">
        <v>0</v>
      </c>
      <c r="AB36" s="3">
        <v>0</v>
      </c>
      <c r="AC36" s="3">
        <v>24.515777777777778</v>
      </c>
      <c r="AD36" s="3">
        <v>0</v>
      </c>
      <c r="AE36" s="3">
        <v>0</v>
      </c>
      <c r="AF36" s="1" t="s">
        <v>351</v>
      </c>
      <c r="AG36" s="1">
        <v>8</v>
      </c>
    </row>
    <row r="37" spans="1:33" x14ac:dyDescent="0.2">
      <c r="A37" s="1" t="s">
        <v>154</v>
      </c>
      <c r="B37" s="1" t="s">
        <v>228</v>
      </c>
      <c r="C37" s="1" t="s">
        <v>229</v>
      </c>
      <c r="D37" s="1" t="s">
        <v>160</v>
      </c>
      <c r="E37" s="3">
        <v>87.033333333333331</v>
      </c>
      <c r="F37" s="3">
        <v>3.7446763692072</v>
      </c>
      <c r="G37" s="3">
        <v>3.554710838759096</v>
      </c>
      <c r="H37" s="3">
        <v>0.59379548065875143</v>
      </c>
      <c r="I37" s="3">
        <v>0.40382995021064721</v>
      </c>
      <c r="J37" s="3">
        <v>325.91166666666663</v>
      </c>
      <c r="K37" s="3">
        <v>0</v>
      </c>
      <c r="L37" s="39">
        <v>51.68</v>
      </c>
      <c r="M37" s="39">
        <v>35.146666666666661</v>
      </c>
      <c r="N37" s="3">
        <v>10.844444444444445</v>
      </c>
      <c r="O37" s="3">
        <v>5.6888888888888891</v>
      </c>
      <c r="P37" s="3">
        <v>62.906222222222226</v>
      </c>
      <c r="Q37" s="3">
        <v>62.906222222222226</v>
      </c>
      <c r="R37" s="3">
        <v>0</v>
      </c>
      <c r="S37" s="3">
        <v>211.32544444444443</v>
      </c>
      <c r="T37" s="3">
        <v>183.09422222222221</v>
      </c>
      <c r="U37" s="3">
        <v>28.231222222222225</v>
      </c>
      <c r="V37" s="3">
        <v>0</v>
      </c>
      <c r="W37" s="3">
        <v>0</v>
      </c>
      <c r="X37" s="3">
        <v>0</v>
      </c>
      <c r="Y37" s="3">
        <v>0</v>
      </c>
      <c r="Z37" s="3">
        <v>0</v>
      </c>
      <c r="AA37" s="3">
        <v>0</v>
      </c>
      <c r="AB37" s="3">
        <v>0</v>
      </c>
      <c r="AC37" s="3">
        <v>0</v>
      </c>
      <c r="AD37" s="3">
        <v>0</v>
      </c>
      <c r="AE37" s="3">
        <v>0</v>
      </c>
      <c r="AF37" s="1" t="s">
        <v>352</v>
      </c>
      <c r="AG37" s="1">
        <v>8</v>
      </c>
    </row>
    <row r="38" spans="1:33" x14ac:dyDescent="0.2">
      <c r="A38" s="1" t="s">
        <v>154</v>
      </c>
      <c r="B38" s="1" t="s">
        <v>230</v>
      </c>
      <c r="C38" s="1" t="s">
        <v>159</v>
      </c>
      <c r="D38" s="1" t="s">
        <v>160</v>
      </c>
      <c r="E38" s="3">
        <v>76.211111111111109</v>
      </c>
      <c r="F38" s="3">
        <v>3.6967998250473837</v>
      </c>
      <c r="G38" s="3">
        <v>3.5653929144190117</v>
      </c>
      <c r="H38" s="3">
        <v>0.83372940661904071</v>
      </c>
      <c r="I38" s="3">
        <v>0.70232249599066909</v>
      </c>
      <c r="J38" s="3">
        <v>281.73722222222227</v>
      </c>
      <c r="K38" s="3">
        <v>0</v>
      </c>
      <c r="L38" s="39">
        <v>63.539444444444442</v>
      </c>
      <c r="M38" s="39">
        <v>53.524777777777771</v>
      </c>
      <c r="N38" s="3">
        <v>4.85911111111111</v>
      </c>
      <c r="O38" s="3">
        <v>5.1555555555555559</v>
      </c>
      <c r="P38" s="3">
        <v>34.199111111111115</v>
      </c>
      <c r="Q38" s="3">
        <v>34.199111111111115</v>
      </c>
      <c r="R38" s="3">
        <v>0</v>
      </c>
      <c r="S38" s="3">
        <v>183.99866666666668</v>
      </c>
      <c r="T38" s="3">
        <v>163.53933333333333</v>
      </c>
      <c r="U38" s="3">
        <v>20.459333333333333</v>
      </c>
      <c r="V38" s="3">
        <v>0</v>
      </c>
      <c r="W38" s="3">
        <v>0</v>
      </c>
      <c r="X38" s="3">
        <v>0</v>
      </c>
      <c r="Y38" s="3">
        <v>0</v>
      </c>
      <c r="Z38" s="3">
        <v>0</v>
      </c>
      <c r="AA38" s="3">
        <v>0</v>
      </c>
      <c r="AB38" s="3">
        <v>0</v>
      </c>
      <c r="AC38" s="3">
        <v>0</v>
      </c>
      <c r="AD38" s="3">
        <v>0</v>
      </c>
      <c r="AE38" s="3">
        <v>0</v>
      </c>
      <c r="AF38" s="1" t="s">
        <v>353</v>
      </c>
      <c r="AG38" s="1">
        <v>8</v>
      </c>
    </row>
    <row r="39" spans="1:33" x14ac:dyDescent="0.2">
      <c r="A39" s="1" t="s">
        <v>154</v>
      </c>
      <c r="B39" s="1" t="s">
        <v>231</v>
      </c>
      <c r="C39" s="1" t="s">
        <v>232</v>
      </c>
      <c r="D39" s="1" t="s">
        <v>160</v>
      </c>
      <c r="E39" s="3">
        <v>93.277777777777771</v>
      </c>
      <c r="F39" s="3">
        <v>3.5268505062537225</v>
      </c>
      <c r="G39" s="3">
        <v>3.2005896366885054</v>
      </c>
      <c r="H39" s="3">
        <v>0.74186777843954743</v>
      </c>
      <c r="I39" s="3">
        <v>0.58000952948183448</v>
      </c>
      <c r="J39" s="3">
        <v>328.97677777777778</v>
      </c>
      <c r="K39" s="3">
        <v>25.935222222222219</v>
      </c>
      <c r="L39" s="39">
        <v>69.199777777777783</v>
      </c>
      <c r="M39" s="39">
        <v>54.102000000000004</v>
      </c>
      <c r="N39" s="3">
        <v>9.408888888888896</v>
      </c>
      <c r="O39" s="3">
        <v>5.6888888888888891</v>
      </c>
      <c r="P39" s="3">
        <v>60.543000000000028</v>
      </c>
      <c r="Q39" s="3">
        <v>45.207888888888888</v>
      </c>
      <c r="R39" s="3">
        <v>15.335111111111138</v>
      </c>
      <c r="S39" s="3">
        <v>199.23399999999998</v>
      </c>
      <c r="T39" s="3">
        <v>168.61588888888889</v>
      </c>
      <c r="U39" s="3">
        <v>30.618111111111102</v>
      </c>
      <c r="V39" s="3">
        <v>0</v>
      </c>
      <c r="W39" s="3">
        <v>25.935222222222219</v>
      </c>
      <c r="X39" s="3">
        <v>0</v>
      </c>
      <c r="Y39" s="3">
        <v>4.2311111111111064</v>
      </c>
      <c r="Z39" s="3">
        <v>0</v>
      </c>
      <c r="AA39" s="3">
        <v>0</v>
      </c>
      <c r="AB39" s="3">
        <v>0.84622222222222143</v>
      </c>
      <c r="AC39" s="3">
        <v>20.85788888888889</v>
      </c>
      <c r="AD39" s="3">
        <v>0</v>
      </c>
      <c r="AE39" s="3">
        <v>0</v>
      </c>
      <c r="AF39" s="1" t="s">
        <v>354</v>
      </c>
      <c r="AG39" s="1">
        <v>8</v>
      </c>
    </row>
    <row r="40" spans="1:33" x14ac:dyDescent="0.2">
      <c r="A40" s="1" t="s">
        <v>154</v>
      </c>
      <c r="B40" s="1" t="s">
        <v>233</v>
      </c>
      <c r="C40" s="1" t="s">
        <v>234</v>
      </c>
      <c r="D40" s="1" t="s">
        <v>179</v>
      </c>
      <c r="E40" s="3">
        <v>39.87777777777778</v>
      </c>
      <c r="F40" s="3">
        <v>4.532164948453608</v>
      </c>
      <c r="G40" s="3">
        <v>4.1024435775982164</v>
      </c>
      <c r="H40" s="3">
        <v>1.1257063248815826</v>
      </c>
      <c r="I40" s="3">
        <v>0.83088604067985505</v>
      </c>
      <c r="J40" s="3">
        <v>180.73266666666666</v>
      </c>
      <c r="K40" s="3">
        <v>43.739888888888885</v>
      </c>
      <c r="L40" s="39">
        <v>44.890666666666668</v>
      </c>
      <c r="M40" s="39">
        <v>33.13388888888889</v>
      </c>
      <c r="N40" s="3">
        <v>6.1567777777777755</v>
      </c>
      <c r="O40" s="3">
        <v>5.6</v>
      </c>
      <c r="P40" s="3">
        <v>39.071111111111108</v>
      </c>
      <c r="Q40" s="3">
        <v>33.691555555555553</v>
      </c>
      <c r="R40" s="3">
        <v>5.3795555555555561</v>
      </c>
      <c r="S40" s="3">
        <v>96.770888888888877</v>
      </c>
      <c r="T40" s="3">
        <v>96.770888888888877</v>
      </c>
      <c r="U40" s="3">
        <v>0</v>
      </c>
      <c r="V40" s="3">
        <v>0</v>
      </c>
      <c r="W40" s="3">
        <v>43.739888888888885</v>
      </c>
      <c r="X40" s="3">
        <v>7.0744444444444436</v>
      </c>
      <c r="Y40" s="3">
        <v>0</v>
      </c>
      <c r="Z40" s="3">
        <v>0</v>
      </c>
      <c r="AA40" s="3">
        <v>2.6327777777777772</v>
      </c>
      <c r="AB40" s="3">
        <v>0</v>
      </c>
      <c r="AC40" s="3">
        <v>34.032666666666664</v>
      </c>
      <c r="AD40" s="3">
        <v>0</v>
      </c>
      <c r="AE40" s="3">
        <v>0</v>
      </c>
      <c r="AF40" s="1" t="s">
        <v>355</v>
      </c>
      <c r="AG40" s="1">
        <v>8</v>
      </c>
    </row>
    <row r="41" spans="1:33" x14ac:dyDescent="0.2">
      <c r="A41" s="1" t="s">
        <v>154</v>
      </c>
      <c r="B41" s="1" t="s">
        <v>235</v>
      </c>
      <c r="C41" s="1" t="s">
        <v>162</v>
      </c>
      <c r="D41" s="1" t="s">
        <v>157</v>
      </c>
      <c r="E41" s="3">
        <v>67.188888888888883</v>
      </c>
      <c r="F41" s="3">
        <v>3.506368447163883</v>
      </c>
      <c r="G41" s="3">
        <v>3.1597502893997023</v>
      </c>
      <c r="H41" s="3">
        <v>1.0759947081197287</v>
      </c>
      <c r="I41" s="3">
        <v>0.81404663469489014</v>
      </c>
      <c r="J41" s="3">
        <v>235.58899999999997</v>
      </c>
      <c r="K41" s="3">
        <v>0.9221111111111111</v>
      </c>
      <c r="L41" s="39">
        <v>72.294888888888877</v>
      </c>
      <c r="M41" s="39">
        <v>54.69488888888889</v>
      </c>
      <c r="N41" s="3">
        <v>11.911111111111111</v>
      </c>
      <c r="O41" s="3">
        <v>5.6888888888888891</v>
      </c>
      <c r="P41" s="3">
        <v>26.330333333333336</v>
      </c>
      <c r="Q41" s="3">
        <v>20.641444444444446</v>
      </c>
      <c r="R41" s="3">
        <v>5.6888888888888891</v>
      </c>
      <c r="S41" s="3">
        <v>136.96377777777775</v>
      </c>
      <c r="T41" s="3">
        <v>134.19033333333331</v>
      </c>
      <c r="U41" s="3">
        <v>2.7734444444444435</v>
      </c>
      <c r="V41" s="3">
        <v>0</v>
      </c>
      <c r="W41" s="3">
        <v>0.9221111111111111</v>
      </c>
      <c r="X41" s="3">
        <v>0</v>
      </c>
      <c r="Y41" s="3">
        <v>0</v>
      </c>
      <c r="Z41" s="3">
        <v>0</v>
      </c>
      <c r="AA41" s="3">
        <v>0.25544444444444447</v>
      </c>
      <c r="AB41" s="3">
        <v>0</v>
      </c>
      <c r="AC41" s="3">
        <v>0.66666666666666663</v>
      </c>
      <c r="AD41" s="3">
        <v>0</v>
      </c>
      <c r="AE41" s="3">
        <v>0</v>
      </c>
      <c r="AF41" s="1" t="s">
        <v>356</v>
      </c>
      <c r="AG41" s="1">
        <v>8</v>
      </c>
    </row>
    <row r="42" spans="1:33" x14ac:dyDescent="0.2">
      <c r="A42" s="1" t="s">
        <v>154</v>
      </c>
      <c r="B42" s="1" t="s">
        <v>236</v>
      </c>
      <c r="C42" s="1" t="s">
        <v>188</v>
      </c>
      <c r="D42" s="1" t="s">
        <v>189</v>
      </c>
      <c r="E42" s="3">
        <v>66.666666666666671</v>
      </c>
      <c r="F42" s="3">
        <v>3.386565</v>
      </c>
      <c r="G42" s="3">
        <v>3.1251583333333333</v>
      </c>
      <c r="H42" s="3">
        <v>1.0200149999999999</v>
      </c>
      <c r="I42" s="3">
        <v>0.75860833333333322</v>
      </c>
      <c r="J42" s="3">
        <v>225.77100000000002</v>
      </c>
      <c r="K42" s="3">
        <v>52.26888888888891</v>
      </c>
      <c r="L42" s="39">
        <v>68.001000000000005</v>
      </c>
      <c r="M42" s="39">
        <v>50.573888888888888</v>
      </c>
      <c r="N42" s="3">
        <v>10.973222222222226</v>
      </c>
      <c r="O42" s="3">
        <v>6.4538888888888888</v>
      </c>
      <c r="P42" s="3">
        <v>31.174666666666663</v>
      </c>
      <c r="Q42" s="3">
        <v>31.174666666666663</v>
      </c>
      <c r="R42" s="3">
        <v>0</v>
      </c>
      <c r="S42" s="3">
        <v>126.59533333333334</v>
      </c>
      <c r="T42" s="3">
        <v>125.73833333333334</v>
      </c>
      <c r="U42" s="3">
        <v>0.85699999999999998</v>
      </c>
      <c r="V42" s="3">
        <v>0</v>
      </c>
      <c r="W42" s="3">
        <v>52.26888888888891</v>
      </c>
      <c r="X42" s="3">
        <v>0</v>
      </c>
      <c r="Y42" s="3">
        <v>0</v>
      </c>
      <c r="Z42" s="3">
        <v>0</v>
      </c>
      <c r="AA42" s="3">
        <v>1.538888888888889</v>
      </c>
      <c r="AB42" s="3">
        <v>0</v>
      </c>
      <c r="AC42" s="3">
        <v>50.730000000000018</v>
      </c>
      <c r="AD42" s="3">
        <v>0</v>
      </c>
      <c r="AE42" s="3">
        <v>0</v>
      </c>
      <c r="AF42" s="1" t="s">
        <v>357</v>
      </c>
      <c r="AG42" s="1">
        <v>8</v>
      </c>
    </row>
    <row r="43" spans="1:33" x14ac:dyDescent="0.2">
      <c r="A43" s="1" t="s">
        <v>154</v>
      </c>
      <c r="B43" s="1" t="s">
        <v>237</v>
      </c>
      <c r="C43" s="1" t="s">
        <v>162</v>
      </c>
      <c r="D43" s="1" t="s">
        <v>157</v>
      </c>
      <c r="E43" s="3">
        <v>68.544444444444451</v>
      </c>
      <c r="F43" s="3">
        <v>3.5918009401847946</v>
      </c>
      <c r="G43" s="3">
        <v>3.3894472361809043</v>
      </c>
      <c r="H43" s="3">
        <v>1.0518398443832062</v>
      </c>
      <c r="I43" s="3">
        <v>0.86069054952180257</v>
      </c>
      <c r="J43" s="3">
        <v>246.19800000000001</v>
      </c>
      <c r="K43" s="3">
        <v>42.447111111111106</v>
      </c>
      <c r="L43" s="39">
        <v>72.097777777777779</v>
      </c>
      <c r="M43" s="39">
        <v>58.995555555555562</v>
      </c>
      <c r="N43" s="3">
        <v>10.96888888888888</v>
      </c>
      <c r="O43" s="3">
        <v>2.1333333333333333</v>
      </c>
      <c r="P43" s="3">
        <v>35.846111111111114</v>
      </c>
      <c r="Q43" s="3">
        <v>35.078111111111113</v>
      </c>
      <c r="R43" s="3">
        <v>0.76799999999999913</v>
      </c>
      <c r="S43" s="3">
        <v>138.25411111111111</v>
      </c>
      <c r="T43" s="3">
        <v>105.10666666666667</v>
      </c>
      <c r="U43" s="3">
        <v>33.147444444444432</v>
      </c>
      <c r="V43" s="3">
        <v>0</v>
      </c>
      <c r="W43" s="3">
        <v>42.447111111111106</v>
      </c>
      <c r="X43" s="3">
        <v>9.0592222222222194</v>
      </c>
      <c r="Y43" s="3">
        <v>3.7799999999999971</v>
      </c>
      <c r="Z43" s="3">
        <v>0</v>
      </c>
      <c r="AA43" s="3">
        <v>4.0495555555555551</v>
      </c>
      <c r="AB43" s="3">
        <v>0.76799999999999913</v>
      </c>
      <c r="AC43" s="3">
        <v>24.790333333333333</v>
      </c>
      <c r="AD43" s="3">
        <v>0</v>
      </c>
      <c r="AE43" s="3">
        <v>0</v>
      </c>
      <c r="AF43" s="1" t="s">
        <v>358</v>
      </c>
    </row>
    <row r="44" spans="1:33" x14ac:dyDescent="0.2">
      <c r="A44" s="1" t="s">
        <v>154</v>
      </c>
      <c r="B44" s="1" t="s">
        <v>238</v>
      </c>
      <c r="C44" s="1" t="s">
        <v>239</v>
      </c>
      <c r="D44" s="1" t="s">
        <v>200</v>
      </c>
      <c r="E44" s="3">
        <v>118.01111111111111</v>
      </c>
      <c r="F44" s="3">
        <v>3.6781781376518223</v>
      </c>
      <c r="G44" s="3">
        <v>3.3972394313153194</v>
      </c>
      <c r="H44" s="3">
        <v>0.82521043216269674</v>
      </c>
      <c r="I44" s="3">
        <v>0.61117597213068464</v>
      </c>
      <c r="J44" s="3">
        <v>434.06588888888894</v>
      </c>
      <c r="K44" s="3">
        <v>25.872555555555554</v>
      </c>
      <c r="L44" s="39">
        <v>97.384000000000015</v>
      </c>
      <c r="M44" s="39">
        <v>72.125555555555565</v>
      </c>
      <c r="N44" s="3">
        <v>13.880666666666672</v>
      </c>
      <c r="O44" s="3">
        <v>11.377777777777778</v>
      </c>
      <c r="P44" s="3">
        <v>65.862444444444449</v>
      </c>
      <c r="Q44" s="3">
        <v>57.966999999999999</v>
      </c>
      <c r="R44" s="3">
        <v>7.8954444444444452</v>
      </c>
      <c r="S44" s="3">
        <v>270.81944444444446</v>
      </c>
      <c r="T44" s="3">
        <v>234.32400000000001</v>
      </c>
      <c r="U44" s="3">
        <v>36.495444444444431</v>
      </c>
      <c r="V44" s="3">
        <v>0</v>
      </c>
      <c r="W44" s="3">
        <v>25.872555555555554</v>
      </c>
      <c r="X44" s="3">
        <v>0</v>
      </c>
      <c r="Y44" s="3">
        <v>0</v>
      </c>
      <c r="Z44" s="3">
        <v>0</v>
      </c>
      <c r="AA44" s="3">
        <v>0</v>
      </c>
      <c r="AB44" s="3">
        <v>0</v>
      </c>
      <c r="AC44" s="3">
        <v>25.872555555555554</v>
      </c>
      <c r="AD44" s="3">
        <v>0</v>
      </c>
      <c r="AE44" s="3">
        <v>0</v>
      </c>
      <c r="AF44" s="1" t="s">
        <v>359</v>
      </c>
    </row>
    <row r="45" spans="1:33" x14ac:dyDescent="0.2">
      <c r="A45" s="1" t="s">
        <v>154</v>
      </c>
      <c r="B45" s="1" t="s">
        <v>240</v>
      </c>
      <c r="C45" s="1" t="s">
        <v>188</v>
      </c>
      <c r="D45" s="1" t="s">
        <v>189</v>
      </c>
      <c r="E45" s="3">
        <v>7.3888888888888893</v>
      </c>
      <c r="F45" s="3">
        <v>8.0733082706766908</v>
      </c>
      <c r="G45" s="3">
        <v>8.0733082706766908</v>
      </c>
      <c r="H45" s="3">
        <v>2.9447368421052631</v>
      </c>
      <c r="I45" s="3">
        <v>2.9447368421052631</v>
      </c>
      <c r="J45" s="3">
        <v>59.652777777777779</v>
      </c>
      <c r="K45" s="3">
        <v>0</v>
      </c>
      <c r="L45" s="39">
        <v>21.758333333333333</v>
      </c>
      <c r="M45" s="39">
        <v>21.758333333333333</v>
      </c>
      <c r="N45" s="3">
        <v>0</v>
      </c>
      <c r="O45" s="3">
        <v>0</v>
      </c>
      <c r="P45" s="3">
        <v>20.358333333333334</v>
      </c>
      <c r="Q45" s="3">
        <v>20.358333333333334</v>
      </c>
      <c r="R45" s="3">
        <v>0</v>
      </c>
      <c r="S45" s="3">
        <v>17.536111111111111</v>
      </c>
      <c r="T45" s="3">
        <v>17.536111111111111</v>
      </c>
      <c r="U45" s="3">
        <v>0</v>
      </c>
      <c r="V45" s="3">
        <v>0</v>
      </c>
      <c r="W45" s="3">
        <v>0</v>
      </c>
      <c r="X45" s="3">
        <v>0</v>
      </c>
      <c r="Y45" s="3">
        <v>0</v>
      </c>
      <c r="Z45" s="3">
        <v>0</v>
      </c>
      <c r="AA45" s="3">
        <v>0</v>
      </c>
      <c r="AB45" s="3">
        <v>0</v>
      </c>
      <c r="AC45" s="3">
        <v>0</v>
      </c>
      <c r="AD45" s="3">
        <v>0</v>
      </c>
      <c r="AE45" s="3">
        <v>0</v>
      </c>
      <c r="AF45" s="1" t="s">
        <v>360</v>
      </c>
    </row>
    <row r="46" spans="1:33" x14ac:dyDescent="0.2">
      <c r="A46" s="1" t="s">
        <v>154</v>
      </c>
      <c r="B46" s="1" t="s">
        <v>241</v>
      </c>
      <c r="C46" s="1" t="s">
        <v>159</v>
      </c>
      <c r="D46" s="1" t="s">
        <v>160</v>
      </c>
      <c r="E46" s="3">
        <v>76.566666666666663</v>
      </c>
      <c r="F46" s="3">
        <v>3.8360354085038457</v>
      </c>
      <c r="G46" s="3">
        <v>3.7550021767522854</v>
      </c>
      <c r="H46" s="3">
        <v>0.76500362792047605</v>
      </c>
      <c r="I46" s="3">
        <v>0.68397039616891597</v>
      </c>
      <c r="J46" s="3">
        <v>293.71244444444443</v>
      </c>
      <c r="K46" s="3">
        <v>0.72222222222222221</v>
      </c>
      <c r="L46" s="39">
        <v>58.573777777777778</v>
      </c>
      <c r="M46" s="39">
        <v>52.36933333333333</v>
      </c>
      <c r="N46" s="3">
        <v>0.72222222222222221</v>
      </c>
      <c r="O46" s="3">
        <v>5.482222222222223</v>
      </c>
      <c r="P46" s="3">
        <v>22.580111111111112</v>
      </c>
      <c r="Q46" s="3">
        <v>22.580111111111112</v>
      </c>
      <c r="R46" s="3">
        <v>0</v>
      </c>
      <c r="S46" s="3">
        <v>212.55855555555556</v>
      </c>
      <c r="T46" s="3">
        <v>212.55855555555556</v>
      </c>
      <c r="U46" s="3">
        <v>0</v>
      </c>
      <c r="V46" s="3">
        <v>0</v>
      </c>
      <c r="W46" s="3">
        <v>0.72222222222222221</v>
      </c>
      <c r="X46" s="3">
        <v>0</v>
      </c>
      <c r="Y46" s="3">
        <v>0.72222222222222221</v>
      </c>
      <c r="Z46" s="3">
        <v>0</v>
      </c>
      <c r="AA46" s="3">
        <v>0</v>
      </c>
      <c r="AB46" s="3">
        <v>0</v>
      </c>
      <c r="AC46" s="3">
        <v>0</v>
      </c>
      <c r="AD46" s="3">
        <v>0</v>
      </c>
      <c r="AE46" s="3">
        <v>0</v>
      </c>
      <c r="AF46" s="1" t="s">
        <v>361</v>
      </c>
    </row>
    <row r="47" spans="1:33" x14ac:dyDescent="0.2">
      <c r="A47" s="1" t="s">
        <v>154</v>
      </c>
      <c r="B47" s="1" t="s">
        <v>242</v>
      </c>
      <c r="C47" s="1" t="s">
        <v>243</v>
      </c>
      <c r="D47" s="1" t="s">
        <v>160</v>
      </c>
      <c r="E47" s="3">
        <v>49.133333333333333</v>
      </c>
      <c r="F47" s="3">
        <v>3.7423315241971964</v>
      </c>
      <c r="G47" s="3">
        <v>3.4051809136137496</v>
      </c>
      <c r="H47" s="3">
        <v>0.94087969244685665</v>
      </c>
      <c r="I47" s="3">
        <v>0.7177046585255541</v>
      </c>
      <c r="J47" s="3">
        <v>183.87322222222224</v>
      </c>
      <c r="K47" s="3">
        <v>36.443333333333342</v>
      </c>
      <c r="L47" s="39">
        <v>46.228555555555559</v>
      </c>
      <c r="M47" s="39">
        <v>35.263222222222225</v>
      </c>
      <c r="N47" s="3">
        <v>5.3653333333333331</v>
      </c>
      <c r="O47" s="3">
        <v>5.6</v>
      </c>
      <c r="P47" s="3">
        <v>24.973888888888887</v>
      </c>
      <c r="Q47" s="3">
        <v>19.373888888888889</v>
      </c>
      <c r="R47" s="3">
        <v>5.6</v>
      </c>
      <c r="S47" s="3">
        <v>112.67077777777779</v>
      </c>
      <c r="T47" s="3">
        <v>112.58377777777778</v>
      </c>
      <c r="U47" s="3">
        <v>8.6999999999999994E-2</v>
      </c>
      <c r="V47" s="3">
        <v>0</v>
      </c>
      <c r="W47" s="3">
        <v>36.443333333333342</v>
      </c>
      <c r="X47" s="3">
        <v>11.102222222222222</v>
      </c>
      <c r="Y47" s="3">
        <v>0</v>
      </c>
      <c r="Z47" s="3">
        <v>0</v>
      </c>
      <c r="AA47" s="3">
        <v>1.6677777777777778</v>
      </c>
      <c r="AB47" s="3">
        <v>0</v>
      </c>
      <c r="AC47" s="3">
        <v>23.673333333333339</v>
      </c>
      <c r="AD47" s="3">
        <v>0</v>
      </c>
      <c r="AE47" s="3">
        <v>0</v>
      </c>
      <c r="AF47" s="1" t="s">
        <v>362</v>
      </c>
    </row>
    <row r="48" spans="1:33" x14ac:dyDescent="0.2">
      <c r="A48" s="1" t="s">
        <v>154</v>
      </c>
      <c r="B48" s="1" t="s">
        <v>244</v>
      </c>
      <c r="C48" s="1" t="s">
        <v>245</v>
      </c>
      <c r="D48" s="1" t="s">
        <v>200</v>
      </c>
      <c r="E48" s="3">
        <v>38.333333333333336</v>
      </c>
      <c r="F48" s="3">
        <v>2.8705101449275365</v>
      </c>
      <c r="G48" s="3">
        <v>2.8698811594202902</v>
      </c>
      <c r="H48" s="3">
        <v>0.46680869565217387</v>
      </c>
      <c r="I48" s="3">
        <v>0.46617971014492748</v>
      </c>
      <c r="J48" s="3">
        <v>110.03622222222224</v>
      </c>
      <c r="K48" s="3">
        <v>0</v>
      </c>
      <c r="L48" s="39">
        <v>17.894333333333332</v>
      </c>
      <c r="M48" s="39">
        <v>17.870222222222221</v>
      </c>
      <c r="N48" s="3">
        <v>0</v>
      </c>
      <c r="O48" s="3">
        <v>2.4111111111111111E-2</v>
      </c>
      <c r="P48" s="3">
        <v>15.200333333333333</v>
      </c>
      <c r="Q48" s="3">
        <v>15.200333333333333</v>
      </c>
      <c r="R48" s="3">
        <v>0</v>
      </c>
      <c r="S48" s="3">
        <v>76.941555555555567</v>
      </c>
      <c r="T48" s="3">
        <v>72.686111111111117</v>
      </c>
      <c r="U48" s="3">
        <v>4.2554444444444455</v>
      </c>
      <c r="V48" s="3">
        <v>0</v>
      </c>
      <c r="W48" s="3">
        <v>0</v>
      </c>
      <c r="X48" s="3">
        <v>0</v>
      </c>
      <c r="Y48" s="3">
        <v>0</v>
      </c>
      <c r="Z48" s="3">
        <v>0</v>
      </c>
      <c r="AA48" s="3">
        <v>0</v>
      </c>
      <c r="AB48" s="3">
        <v>0</v>
      </c>
      <c r="AC48" s="3">
        <v>0</v>
      </c>
      <c r="AD48" s="3">
        <v>0</v>
      </c>
      <c r="AE48" s="3">
        <v>0</v>
      </c>
      <c r="AF48" s="1" t="s">
        <v>363</v>
      </c>
    </row>
    <row r="49" spans="1:32" x14ac:dyDescent="0.2">
      <c r="A49" s="1" t="s">
        <v>154</v>
      </c>
      <c r="B49" s="1" t="s">
        <v>246</v>
      </c>
      <c r="C49" s="1" t="s">
        <v>247</v>
      </c>
      <c r="D49" s="1" t="s">
        <v>200</v>
      </c>
      <c r="E49" s="3">
        <v>31.055555555555557</v>
      </c>
      <c r="F49" s="3">
        <v>4.7381144901610011</v>
      </c>
      <c r="G49" s="3">
        <v>4.1098783542039348</v>
      </c>
      <c r="H49" s="3">
        <v>1.6765831842576024</v>
      </c>
      <c r="I49" s="3">
        <v>1.2101037567084076</v>
      </c>
      <c r="J49" s="3">
        <v>147.14477777777776</v>
      </c>
      <c r="K49" s="3">
        <v>0</v>
      </c>
      <c r="L49" s="39">
        <v>52.067222222222213</v>
      </c>
      <c r="M49" s="39">
        <v>37.580444444444439</v>
      </c>
      <c r="N49" s="3">
        <v>8.7028888888888876</v>
      </c>
      <c r="O49" s="3">
        <v>5.7838888888888906</v>
      </c>
      <c r="P49" s="3">
        <v>18.664000000000001</v>
      </c>
      <c r="Q49" s="3">
        <v>13.640555555555556</v>
      </c>
      <c r="R49" s="3">
        <v>5.0234444444444444</v>
      </c>
      <c r="S49" s="3">
        <v>76.413555555555547</v>
      </c>
      <c r="T49" s="3">
        <v>75.655333333333331</v>
      </c>
      <c r="U49" s="3">
        <v>0.75822222222222213</v>
      </c>
      <c r="V49" s="3">
        <v>0</v>
      </c>
      <c r="W49" s="3">
        <v>0</v>
      </c>
      <c r="X49" s="3">
        <v>0</v>
      </c>
      <c r="Y49" s="3">
        <v>0</v>
      </c>
      <c r="Z49" s="3">
        <v>0</v>
      </c>
      <c r="AA49" s="3">
        <v>0</v>
      </c>
      <c r="AB49" s="3">
        <v>0</v>
      </c>
      <c r="AC49" s="3">
        <v>0</v>
      </c>
      <c r="AD49" s="3">
        <v>0</v>
      </c>
      <c r="AE49" s="3">
        <v>0</v>
      </c>
      <c r="AF49" s="1" t="s">
        <v>364</v>
      </c>
    </row>
    <row r="50" spans="1:32" x14ac:dyDescent="0.2">
      <c r="A50" s="1" t="s">
        <v>154</v>
      </c>
      <c r="B50" s="1" t="s">
        <v>248</v>
      </c>
      <c r="C50" s="1" t="s">
        <v>174</v>
      </c>
      <c r="D50" s="1" t="s">
        <v>175</v>
      </c>
      <c r="E50" s="3">
        <v>79.233333333333334</v>
      </c>
      <c r="F50" s="3">
        <v>3.0349600336558686</v>
      </c>
      <c r="G50" s="3">
        <v>2.7610811947833405</v>
      </c>
      <c r="H50" s="3">
        <v>0.66872528397139241</v>
      </c>
      <c r="I50" s="3">
        <v>0.49404992287196747</v>
      </c>
      <c r="J50" s="3">
        <v>240.47</v>
      </c>
      <c r="K50" s="3">
        <v>6.4626666666666708</v>
      </c>
      <c r="L50" s="39">
        <v>52.98533333333333</v>
      </c>
      <c r="M50" s="39">
        <v>39.145222222222223</v>
      </c>
      <c r="N50" s="3">
        <v>9.095666666666661</v>
      </c>
      <c r="O50" s="3">
        <v>4.7444444444444445</v>
      </c>
      <c r="P50" s="3">
        <v>53.773444444444436</v>
      </c>
      <c r="Q50" s="3">
        <v>45.913222222222217</v>
      </c>
      <c r="R50" s="3">
        <v>7.8602222222222204</v>
      </c>
      <c r="S50" s="3">
        <v>133.71122222222223</v>
      </c>
      <c r="T50" s="3">
        <v>130.38633333333334</v>
      </c>
      <c r="U50" s="3">
        <v>3.3248888888888897</v>
      </c>
      <c r="V50" s="3">
        <v>0</v>
      </c>
      <c r="W50" s="3">
        <v>6.4626666666666708</v>
      </c>
      <c r="X50" s="3">
        <v>0</v>
      </c>
      <c r="Y50" s="3">
        <v>3.4133333333333375</v>
      </c>
      <c r="Z50" s="3">
        <v>0</v>
      </c>
      <c r="AA50" s="3">
        <v>0</v>
      </c>
      <c r="AB50" s="3">
        <v>0.6826666666666672</v>
      </c>
      <c r="AC50" s="3">
        <v>2.3666666666666667</v>
      </c>
      <c r="AD50" s="3">
        <v>0</v>
      </c>
      <c r="AE50" s="3">
        <v>0</v>
      </c>
      <c r="AF50" s="1" t="s">
        <v>365</v>
      </c>
    </row>
    <row r="51" spans="1:32" x14ac:dyDescent="0.2">
      <c r="A51" s="1" t="s">
        <v>154</v>
      </c>
      <c r="B51" s="1" t="s">
        <v>249</v>
      </c>
      <c r="C51" s="1" t="s">
        <v>159</v>
      </c>
      <c r="D51" s="1" t="s">
        <v>160</v>
      </c>
      <c r="E51" s="3">
        <v>42.277777777777779</v>
      </c>
      <c r="F51" s="3">
        <v>4.3509250985545336</v>
      </c>
      <c r="G51" s="3">
        <v>3.9051879106438894</v>
      </c>
      <c r="H51" s="3">
        <v>1.3644126149802889</v>
      </c>
      <c r="I51" s="3">
        <v>0.91867542706964522</v>
      </c>
      <c r="J51" s="3">
        <v>183.94744444444444</v>
      </c>
      <c r="K51" s="3">
        <v>0.11566666666666667</v>
      </c>
      <c r="L51" s="39">
        <v>57.684333333333328</v>
      </c>
      <c r="M51" s="39">
        <v>38.839555555555556</v>
      </c>
      <c r="N51" s="3">
        <v>13.278111111111109</v>
      </c>
      <c r="O51" s="3">
        <v>5.5666666666666664</v>
      </c>
      <c r="P51" s="3">
        <v>35.571666666666665</v>
      </c>
      <c r="Q51" s="3">
        <v>35.571666666666665</v>
      </c>
      <c r="R51" s="3">
        <v>0</v>
      </c>
      <c r="S51" s="3">
        <v>90.691444444444443</v>
      </c>
      <c r="T51" s="3">
        <v>90.691444444444443</v>
      </c>
      <c r="U51" s="3">
        <v>0</v>
      </c>
      <c r="V51" s="3">
        <v>0</v>
      </c>
      <c r="W51" s="3">
        <v>0.11566666666666667</v>
      </c>
      <c r="X51" s="3">
        <v>0</v>
      </c>
      <c r="Y51" s="3">
        <v>0</v>
      </c>
      <c r="Z51" s="3">
        <v>0</v>
      </c>
      <c r="AA51" s="3">
        <v>0</v>
      </c>
      <c r="AB51" s="3">
        <v>0</v>
      </c>
      <c r="AC51" s="3">
        <v>0.11566666666666667</v>
      </c>
      <c r="AD51" s="3">
        <v>0</v>
      </c>
      <c r="AE51" s="3">
        <v>0</v>
      </c>
      <c r="AF51" s="1" t="s">
        <v>366</v>
      </c>
    </row>
    <row r="52" spans="1:32" x14ac:dyDescent="0.2">
      <c r="A52" s="1" t="s">
        <v>154</v>
      </c>
      <c r="B52" s="1" t="s">
        <v>250</v>
      </c>
      <c r="C52" s="1" t="s">
        <v>251</v>
      </c>
      <c r="D52" s="1" t="s">
        <v>252</v>
      </c>
      <c r="E52" s="3">
        <v>72.677777777777777</v>
      </c>
      <c r="F52" s="3">
        <v>3.6368934413698217</v>
      </c>
      <c r="G52" s="3">
        <v>3.2312444580339403</v>
      </c>
      <c r="H52" s="3">
        <v>0.81768231157315396</v>
      </c>
      <c r="I52" s="3">
        <v>0.56902002751872804</v>
      </c>
      <c r="J52" s="3">
        <v>264.32133333333337</v>
      </c>
      <c r="K52" s="3">
        <v>0</v>
      </c>
      <c r="L52" s="39">
        <v>59.427333333333337</v>
      </c>
      <c r="M52" s="39">
        <v>41.355111111111114</v>
      </c>
      <c r="N52" s="3">
        <v>12.527777777777779</v>
      </c>
      <c r="O52" s="3">
        <v>5.5444444444444443</v>
      </c>
      <c r="P52" s="3">
        <v>49.178666666666672</v>
      </c>
      <c r="Q52" s="3">
        <v>37.769222222222226</v>
      </c>
      <c r="R52" s="3">
        <v>11.409444444444443</v>
      </c>
      <c r="S52" s="3">
        <v>155.71533333333338</v>
      </c>
      <c r="T52" s="3">
        <v>140.85600000000002</v>
      </c>
      <c r="U52" s="3">
        <v>14.708555555555552</v>
      </c>
      <c r="V52" s="3">
        <v>0.15077777777777779</v>
      </c>
      <c r="W52" s="3">
        <v>0</v>
      </c>
      <c r="X52" s="3">
        <v>0</v>
      </c>
      <c r="Y52" s="3">
        <v>0</v>
      </c>
      <c r="Z52" s="3">
        <v>0</v>
      </c>
      <c r="AA52" s="3">
        <v>0</v>
      </c>
      <c r="AB52" s="3">
        <v>0</v>
      </c>
      <c r="AC52" s="3">
        <v>0</v>
      </c>
      <c r="AD52" s="3">
        <v>0</v>
      </c>
      <c r="AE52" s="3">
        <v>0</v>
      </c>
      <c r="AF52" s="1" t="s">
        <v>367</v>
      </c>
    </row>
    <row r="53" spans="1:32" x14ac:dyDescent="0.2">
      <c r="A53" s="1" t="s">
        <v>154</v>
      </c>
      <c r="B53" s="1" t="s">
        <v>253</v>
      </c>
      <c r="C53" s="1" t="s">
        <v>174</v>
      </c>
      <c r="D53" s="1" t="s">
        <v>175</v>
      </c>
      <c r="E53" s="3">
        <v>47.533333333333331</v>
      </c>
      <c r="F53" s="3">
        <v>2.1155656848994862</v>
      </c>
      <c r="G53" s="3">
        <v>1.9996236559139788</v>
      </c>
      <c r="H53" s="3">
        <v>0.50045815801776539</v>
      </c>
      <c r="I53" s="3">
        <v>0.38451612903225812</v>
      </c>
      <c r="J53" s="3">
        <v>100.55988888888891</v>
      </c>
      <c r="K53" s="3">
        <v>0</v>
      </c>
      <c r="L53" s="39">
        <v>23.788444444444448</v>
      </c>
      <c r="M53" s="39">
        <v>18.277333333333335</v>
      </c>
      <c r="N53" s="3">
        <v>2.7555555555555555</v>
      </c>
      <c r="O53" s="3">
        <v>2.7555555555555555</v>
      </c>
      <c r="P53" s="3">
        <v>5.65</v>
      </c>
      <c r="Q53" s="3">
        <v>5.65</v>
      </c>
      <c r="R53" s="3">
        <v>0</v>
      </c>
      <c r="S53" s="3">
        <v>71.12144444444445</v>
      </c>
      <c r="T53" s="3">
        <v>58.12177777777778</v>
      </c>
      <c r="U53" s="3">
        <v>12.99966666666667</v>
      </c>
      <c r="V53" s="3">
        <v>0</v>
      </c>
      <c r="W53" s="3">
        <v>0</v>
      </c>
      <c r="X53" s="3">
        <v>0</v>
      </c>
      <c r="Y53" s="3">
        <v>0</v>
      </c>
      <c r="Z53" s="3">
        <v>0</v>
      </c>
      <c r="AA53" s="3">
        <v>0</v>
      </c>
      <c r="AB53" s="3">
        <v>0</v>
      </c>
      <c r="AC53" s="3">
        <v>0</v>
      </c>
      <c r="AD53" s="3">
        <v>0</v>
      </c>
      <c r="AE53" s="3">
        <v>0</v>
      </c>
      <c r="AF53" s="1" t="s">
        <v>368</v>
      </c>
    </row>
    <row r="54" spans="1:32" x14ac:dyDescent="0.2">
      <c r="A54" s="1" t="s">
        <v>154</v>
      </c>
      <c r="B54" s="1" t="s">
        <v>254</v>
      </c>
      <c r="C54" s="1" t="s">
        <v>159</v>
      </c>
      <c r="D54" s="1" t="s">
        <v>160</v>
      </c>
      <c r="E54" s="3">
        <v>99.044444444444451</v>
      </c>
      <c r="F54" s="3">
        <v>3.9180895221000669</v>
      </c>
      <c r="G54" s="3">
        <v>3.6471819609602876</v>
      </c>
      <c r="H54" s="3">
        <v>0.99037581332735025</v>
      </c>
      <c r="I54" s="3">
        <v>0.82008189365043749</v>
      </c>
      <c r="J54" s="3">
        <v>388.065</v>
      </c>
      <c r="K54" s="3">
        <v>118.48177777777781</v>
      </c>
      <c r="L54" s="39">
        <v>98.091222222222228</v>
      </c>
      <c r="M54" s="39">
        <v>81.224555555555554</v>
      </c>
      <c r="N54" s="3">
        <v>11.2</v>
      </c>
      <c r="O54" s="3">
        <v>5.666666666666667</v>
      </c>
      <c r="P54" s="3">
        <v>59.954777777777778</v>
      </c>
      <c r="Q54" s="3">
        <v>49.989555555555562</v>
      </c>
      <c r="R54" s="3">
        <v>9.96522222222222</v>
      </c>
      <c r="S54" s="3">
        <v>230.01900000000001</v>
      </c>
      <c r="T54" s="3">
        <v>220.55955555555556</v>
      </c>
      <c r="U54" s="3">
        <v>9.4594444444444452</v>
      </c>
      <c r="V54" s="3">
        <v>0</v>
      </c>
      <c r="W54" s="3">
        <v>118.48177777777781</v>
      </c>
      <c r="X54" s="3">
        <v>29.128444444444455</v>
      </c>
      <c r="Y54" s="3">
        <v>0</v>
      </c>
      <c r="Z54" s="3">
        <v>0</v>
      </c>
      <c r="AA54" s="3">
        <v>10.780222222222219</v>
      </c>
      <c r="AB54" s="3">
        <v>0</v>
      </c>
      <c r="AC54" s="3">
        <v>78.573111111111132</v>
      </c>
      <c r="AD54" s="3">
        <v>0</v>
      </c>
      <c r="AE54" s="3">
        <v>0</v>
      </c>
      <c r="AF54" s="1" t="s">
        <v>369</v>
      </c>
    </row>
    <row r="55" spans="1:32" x14ac:dyDescent="0.2">
      <c r="A55" s="1" t="s">
        <v>154</v>
      </c>
      <c r="B55" s="1" t="s">
        <v>255</v>
      </c>
      <c r="C55" s="1" t="s">
        <v>256</v>
      </c>
      <c r="D55" s="1" t="s">
        <v>257</v>
      </c>
      <c r="E55" s="3">
        <v>78.766666666666666</v>
      </c>
      <c r="F55" s="3">
        <v>3.8806291437438287</v>
      </c>
      <c r="G55" s="3">
        <v>3.5603413739596559</v>
      </c>
      <c r="H55" s="3">
        <v>1.1156749894202285</v>
      </c>
      <c r="I55" s="3">
        <v>0.84052757793764976</v>
      </c>
      <c r="J55" s="3">
        <v>305.66422222222224</v>
      </c>
      <c r="K55" s="3">
        <v>109.48111111111109</v>
      </c>
      <c r="L55" s="39">
        <v>87.878</v>
      </c>
      <c r="M55" s="39">
        <v>66.205555555555549</v>
      </c>
      <c r="N55" s="3">
        <v>17.316888888888894</v>
      </c>
      <c r="O55" s="3">
        <v>4.3555555555555552</v>
      </c>
      <c r="P55" s="3">
        <v>33.337555555555554</v>
      </c>
      <c r="Q55" s="3">
        <v>29.782</v>
      </c>
      <c r="R55" s="3">
        <v>3.5555555555555554</v>
      </c>
      <c r="S55" s="3">
        <v>184.44866666666667</v>
      </c>
      <c r="T55" s="3">
        <v>184.44866666666667</v>
      </c>
      <c r="U55" s="3">
        <v>0</v>
      </c>
      <c r="V55" s="3">
        <v>0</v>
      </c>
      <c r="W55" s="3">
        <v>109.48111111111109</v>
      </c>
      <c r="X55" s="3">
        <v>19.604444444444443</v>
      </c>
      <c r="Y55" s="3">
        <v>0</v>
      </c>
      <c r="Z55" s="3">
        <v>0</v>
      </c>
      <c r="AA55" s="3">
        <v>3.6177777777777775</v>
      </c>
      <c r="AB55" s="3">
        <v>0</v>
      </c>
      <c r="AC55" s="3">
        <v>86.258888888888876</v>
      </c>
      <c r="AD55" s="3">
        <v>0</v>
      </c>
      <c r="AE55" s="3">
        <v>0</v>
      </c>
      <c r="AF55" s="1" t="s">
        <v>370</v>
      </c>
    </row>
    <row r="56" spans="1:32" x14ac:dyDescent="0.2">
      <c r="A56" s="1" t="s">
        <v>154</v>
      </c>
      <c r="B56" s="1" t="s">
        <v>258</v>
      </c>
      <c r="C56" s="1" t="s">
        <v>159</v>
      </c>
      <c r="D56" s="1" t="s">
        <v>160</v>
      </c>
      <c r="E56" s="3">
        <v>68.12222222222222</v>
      </c>
      <c r="F56" s="3">
        <v>3.8049747186429626</v>
      </c>
      <c r="G56" s="3">
        <v>3.3222524873593215</v>
      </c>
      <c r="H56" s="3">
        <v>1.1761931169466648</v>
      </c>
      <c r="I56" s="3">
        <v>0.8047496330125592</v>
      </c>
      <c r="J56" s="3">
        <v>259.20333333333338</v>
      </c>
      <c r="K56" s="3">
        <v>54.427555555555557</v>
      </c>
      <c r="L56" s="39">
        <v>80.124888888888904</v>
      </c>
      <c r="M56" s="39">
        <v>54.821333333333335</v>
      </c>
      <c r="N56" s="3">
        <v>19.703555555555567</v>
      </c>
      <c r="O56" s="3">
        <v>5.6</v>
      </c>
      <c r="P56" s="3">
        <v>36.42977777777778</v>
      </c>
      <c r="Q56" s="3">
        <v>28.84922222222222</v>
      </c>
      <c r="R56" s="3">
        <v>7.5805555555555566</v>
      </c>
      <c r="S56" s="3">
        <v>142.64866666666666</v>
      </c>
      <c r="T56" s="3">
        <v>136.62922222222221</v>
      </c>
      <c r="U56" s="3">
        <v>6.0194444444444448</v>
      </c>
      <c r="V56" s="3">
        <v>0</v>
      </c>
      <c r="W56" s="3">
        <v>54.427555555555557</v>
      </c>
      <c r="X56" s="3">
        <v>9.3322222222222226</v>
      </c>
      <c r="Y56" s="3">
        <v>0</v>
      </c>
      <c r="Z56" s="3">
        <v>0</v>
      </c>
      <c r="AA56" s="3">
        <v>1.93</v>
      </c>
      <c r="AB56" s="3">
        <v>0</v>
      </c>
      <c r="AC56" s="3">
        <v>43.165333333333336</v>
      </c>
      <c r="AD56" s="3">
        <v>0</v>
      </c>
      <c r="AE56" s="3">
        <v>0</v>
      </c>
      <c r="AF56" s="1" t="s">
        <v>371</v>
      </c>
    </row>
    <row r="57" spans="1:32" x14ac:dyDescent="0.2">
      <c r="A57" s="1" t="s">
        <v>154</v>
      </c>
      <c r="B57" s="1" t="s">
        <v>259</v>
      </c>
      <c r="C57" s="1" t="s">
        <v>174</v>
      </c>
      <c r="D57" s="1" t="s">
        <v>175</v>
      </c>
      <c r="E57" s="3">
        <v>48.833333333333336</v>
      </c>
      <c r="F57" s="3">
        <v>2.9302980659840725</v>
      </c>
      <c r="G57" s="3">
        <v>2.7025870307167237</v>
      </c>
      <c r="H57" s="3">
        <v>0.734018202502844</v>
      </c>
      <c r="I57" s="3">
        <v>0.50630716723549485</v>
      </c>
      <c r="J57" s="3">
        <v>143.09622222222222</v>
      </c>
      <c r="K57" s="3">
        <v>0.62955555555555553</v>
      </c>
      <c r="L57" s="39">
        <v>35.844555555555552</v>
      </c>
      <c r="M57" s="39">
        <v>24.724666666666664</v>
      </c>
      <c r="N57" s="3">
        <v>5.4309999999999992</v>
      </c>
      <c r="O57" s="3">
        <v>5.6888888888888891</v>
      </c>
      <c r="P57" s="3">
        <v>30.826111111111111</v>
      </c>
      <c r="Q57" s="3">
        <v>30.826111111111111</v>
      </c>
      <c r="R57" s="3">
        <v>0</v>
      </c>
      <c r="S57" s="3">
        <v>76.425555555555562</v>
      </c>
      <c r="T57" s="3">
        <v>76.425555555555562</v>
      </c>
      <c r="U57" s="3">
        <v>0</v>
      </c>
      <c r="V57" s="3">
        <v>0</v>
      </c>
      <c r="W57" s="3">
        <v>0.62955555555555553</v>
      </c>
      <c r="X57" s="3">
        <v>0</v>
      </c>
      <c r="Y57" s="3">
        <v>0</v>
      </c>
      <c r="Z57" s="3">
        <v>0</v>
      </c>
      <c r="AA57" s="3">
        <v>0</v>
      </c>
      <c r="AB57" s="3">
        <v>0</v>
      </c>
      <c r="AC57" s="3">
        <v>0.62955555555555553</v>
      </c>
      <c r="AD57" s="3">
        <v>0</v>
      </c>
      <c r="AE57" s="3">
        <v>0</v>
      </c>
      <c r="AF57" s="1" t="s">
        <v>372</v>
      </c>
    </row>
    <row r="58" spans="1:32" x14ac:dyDescent="0.2">
      <c r="A58" s="1" t="s">
        <v>154</v>
      </c>
      <c r="B58" s="1" t="s">
        <v>260</v>
      </c>
      <c r="C58" s="1" t="s">
        <v>251</v>
      </c>
      <c r="D58" s="1" t="s">
        <v>252</v>
      </c>
      <c r="E58" s="3">
        <v>35.466666666666669</v>
      </c>
      <c r="F58" s="3">
        <v>3.9553696741854631</v>
      </c>
      <c r="G58" s="3">
        <v>3.5816572681704257</v>
      </c>
      <c r="H58" s="3">
        <v>1.1070426065162906</v>
      </c>
      <c r="I58" s="3">
        <v>0.84117794486215525</v>
      </c>
      <c r="J58" s="3">
        <v>140.28377777777777</v>
      </c>
      <c r="K58" s="3">
        <v>0</v>
      </c>
      <c r="L58" s="39">
        <v>39.263111111111108</v>
      </c>
      <c r="M58" s="39">
        <v>29.833777777777776</v>
      </c>
      <c r="N58" s="3">
        <v>4.7152222222222226</v>
      </c>
      <c r="O58" s="3">
        <v>4.7141111111111105</v>
      </c>
      <c r="P58" s="3">
        <v>20.307222222222222</v>
      </c>
      <c r="Q58" s="3">
        <v>16.482222222222223</v>
      </c>
      <c r="R58" s="3">
        <v>3.8250000000000006</v>
      </c>
      <c r="S58" s="3">
        <v>80.713444444444434</v>
      </c>
      <c r="T58" s="3">
        <v>73.298666666666662</v>
      </c>
      <c r="U58" s="3">
        <v>7.4147777777777781</v>
      </c>
      <c r="V58" s="3">
        <v>0</v>
      </c>
      <c r="W58" s="3">
        <v>0</v>
      </c>
      <c r="X58" s="3">
        <v>0</v>
      </c>
      <c r="Y58" s="3">
        <v>0</v>
      </c>
      <c r="Z58" s="3">
        <v>0</v>
      </c>
      <c r="AA58" s="3">
        <v>0</v>
      </c>
      <c r="AB58" s="3">
        <v>0</v>
      </c>
      <c r="AC58" s="3">
        <v>0</v>
      </c>
      <c r="AD58" s="3">
        <v>0</v>
      </c>
      <c r="AE58" s="3">
        <v>0</v>
      </c>
      <c r="AF58" s="1" t="s">
        <v>373</v>
      </c>
    </row>
    <row r="59" spans="1:32" x14ac:dyDescent="0.2">
      <c r="A59" s="1" t="s">
        <v>154</v>
      </c>
      <c r="B59" s="1" t="s">
        <v>261</v>
      </c>
      <c r="C59" s="1" t="s">
        <v>162</v>
      </c>
      <c r="D59" s="1" t="s">
        <v>157</v>
      </c>
      <c r="E59" s="3">
        <v>17.8</v>
      </c>
      <c r="F59" s="3">
        <v>8.412933832709113</v>
      </c>
      <c r="G59" s="3">
        <v>7.2547565543071162</v>
      </c>
      <c r="H59" s="3">
        <v>3.0587952559300877</v>
      </c>
      <c r="I59" s="3">
        <v>1.90061797752809</v>
      </c>
      <c r="J59" s="3">
        <v>149.75022222222222</v>
      </c>
      <c r="K59" s="3">
        <v>0</v>
      </c>
      <c r="L59" s="39">
        <v>54.446555555555562</v>
      </c>
      <c r="M59" s="39">
        <v>33.831000000000003</v>
      </c>
      <c r="N59" s="3">
        <v>14.926666666666669</v>
      </c>
      <c r="O59" s="3">
        <v>5.6888888888888891</v>
      </c>
      <c r="P59" s="3">
        <v>7.2671111111111104</v>
      </c>
      <c r="Q59" s="3">
        <v>7.2671111111111104</v>
      </c>
      <c r="R59" s="3">
        <v>0</v>
      </c>
      <c r="S59" s="3">
        <v>88.036555555555552</v>
      </c>
      <c r="T59" s="3">
        <v>88.036555555555552</v>
      </c>
      <c r="U59" s="3">
        <v>0</v>
      </c>
      <c r="V59" s="3">
        <v>0</v>
      </c>
      <c r="W59" s="3">
        <v>0</v>
      </c>
      <c r="X59" s="3">
        <v>0</v>
      </c>
      <c r="Y59" s="3">
        <v>0</v>
      </c>
      <c r="Z59" s="3">
        <v>0</v>
      </c>
      <c r="AA59" s="3">
        <v>0</v>
      </c>
      <c r="AB59" s="3">
        <v>0</v>
      </c>
      <c r="AC59" s="3">
        <v>0</v>
      </c>
      <c r="AD59" s="3">
        <v>0</v>
      </c>
      <c r="AE59" s="3">
        <v>0</v>
      </c>
      <c r="AF59" s="1" t="s">
        <v>374</v>
      </c>
    </row>
    <row r="60" spans="1:32" x14ac:dyDescent="0.2">
      <c r="A60" s="1" t="s">
        <v>154</v>
      </c>
      <c r="B60" s="1" t="s">
        <v>262</v>
      </c>
      <c r="C60" s="1" t="s">
        <v>234</v>
      </c>
      <c r="D60" s="1" t="s">
        <v>179</v>
      </c>
      <c r="E60" s="3">
        <v>54.177777777777777</v>
      </c>
      <c r="F60" s="3">
        <v>4.0861382280557832</v>
      </c>
      <c r="G60" s="3">
        <v>3.6484187858900734</v>
      </c>
      <c r="H60" s="3">
        <v>1.0901374077112385</v>
      </c>
      <c r="I60" s="3">
        <v>0.7675758818703855</v>
      </c>
      <c r="J60" s="3">
        <v>221.37788888888889</v>
      </c>
      <c r="K60" s="3">
        <v>35.862777777777772</v>
      </c>
      <c r="L60" s="39">
        <v>59.061222222222213</v>
      </c>
      <c r="M60" s="39">
        <v>41.585555555555551</v>
      </c>
      <c r="N60" s="3">
        <v>12.408999999999999</v>
      </c>
      <c r="O60" s="3">
        <v>5.0666666666666664</v>
      </c>
      <c r="P60" s="3">
        <v>34.566333333333333</v>
      </c>
      <c r="Q60" s="3">
        <v>28.327333333333335</v>
      </c>
      <c r="R60" s="3">
        <v>6.2390000000000008</v>
      </c>
      <c r="S60" s="3">
        <v>127.75033333333333</v>
      </c>
      <c r="T60" s="3">
        <v>109.64633333333333</v>
      </c>
      <c r="U60" s="3">
        <v>9.7365555555555545</v>
      </c>
      <c r="V60" s="3">
        <v>8.3674444444444429</v>
      </c>
      <c r="W60" s="3">
        <v>35.862777777777772</v>
      </c>
      <c r="X60" s="3">
        <v>0.39266666666666672</v>
      </c>
      <c r="Y60" s="3">
        <v>0</v>
      </c>
      <c r="Z60" s="3">
        <v>0</v>
      </c>
      <c r="AA60" s="3">
        <v>0</v>
      </c>
      <c r="AB60" s="3">
        <v>0</v>
      </c>
      <c r="AC60" s="3">
        <v>35.470111111111109</v>
      </c>
      <c r="AD60" s="3">
        <v>0</v>
      </c>
      <c r="AE60" s="3">
        <v>0</v>
      </c>
      <c r="AF60" s="1" t="s">
        <v>375</v>
      </c>
    </row>
    <row r="61" spans="1:32" x14ac:dyDescent="0.2">
      <c r="A61" s="1" t="s">
        <v>154</v>
      </c>
      <c r="B61" s="1" t="s">
        <v>263</v>
      </c>
      <c r="C61" s="1" t="s">
        <v>264</v>
      </c>
      <c r="D61" s="1" t="s">
        <v>265</v>
      </c>
      <c r="E61" s="3">
        <v>46.233333333333334</v>
      </c>
      <c r="F61" s="3">
        <v>3.8576207642393654</v>
      </c>
      <c r="G61" s="3">
        <v>3.5710261956260512</v>
      </c>
      <c r="H61" s="3">
        <v>1.087433309300649</v>
      </c>
      <c r="I61" s="3">
        <v>0.80083874068733474</v>
      </c>
      <c r="J61" s="3">
        <v>178.35066666666665</v>
      </c>
      <c r="K61" s="3">
        <v>0</v>
      </c>
      <c r="L61" s="39">
        <v>50.275666666666673</v>
      </c>
      <c r="M61" s="39">
        <v>37.025444444444446</v>
      </c>
      <c r="N61" s="3">
        <v>5.5863333333333332</v>
      </c>
      <c r="O61" s="3">
        <v>7.6638888888888888</v>
      </c>
      <c r="P61" s="3">
        <v>17.053666666666665</v>
      </c>
      <c r="Q61" s="3">
        <v>17.053666666666665</v>
      </c>
      <c r="R61" s="3">
        <v>0</v>
      </c>
      <c r="S61" s="3">
        <v>111.02133333333333</v>
      </c>
      <c r="T61" s="3">
        <v>111.02133333333333</v>
      </c>
      <c r="U61" s="3">
        <v>0</v>
      </c>
      <c r="V61" s="3">
        <v>0</v>
      </c>
      <c r="W61" s="3">
        <v>0</v>
      </c>
      <c r="X61" s="3">
        <v>0</v>
      </c>
      <c r="Y61" s="3">
        <v>0</v>
      </c>
      <c r="Z61" s="3">
        <v>0</v>
      </c>
      <c r="AA61" s="3">
        <v>0</v>
      </c>
      <c r="AB61" s="3">
        <v>0</v>
      </c>
      <c r="AC61" s="3">
        <v>0</v>
      </c>
      <c r="AD61" s="3">
        <v>0</v>
      </c>
      <c r="AE61" s="3">
        <v>0</v>
      </c>
      <c r="AF61" s="1" t="s">
        <v>376</v>
      </c>
    </row>
    <row r="62" spans="1:32" x14ac:dyDescent="0.2">
      <c r="A62" s="1" t="s">
        <v>154</v>
      </c>
      <c r="B62" s="1" t="s">
        <v>266</v>
      </c>
      <c r="C62" s="1" t="s">
        <v>159</v>
      </c>
      <c r="D62" s="1" t="s">
        <v>160</v>
      </c>
      <c r="E62" s="3">
        <v>34.166666666666664</v>
      </c>
      <c r="F62" s="3">
        <v>3.2357398373983743</v>
      </c>
      <c r="G62" s="3">
        <v>2.8569170731707318</v>
      </c>
      <c r="H62" s="3">
        <v>0.7403804878048782</v>
      </c>
      <c r="I62" s="3">
        <v>0.4748845528455285</v>
      </c>
      <c r="J62" s="3">
        <v>110.55444444444444</v>
      </c>
      <c r="K62" s="3">
        <v>5.7048888888888873</v>
      </c>
      <c r="L62" s="39">
        <v>25.296333333333337</v>
      </c>
      <c r="M62" s="39">
        <v>16.225222222222222</v>
      </c>
      <c r="N62" s="3">
        <v>3.3822222222222269</v>
      </c>
      <c r="O62" s="3">
        <v>5.6888888888888891</v>
      </c>
      <c r="P62" s="3">
        <v>21.868999999999996</v>
      </c>
      <c r="Q62" s="3">
        <v>17.997</v>
      </c>
      <c r="R62" s="3">
        <v>3.8719999999999972</v>
      </c>
      <c r="S62" s="3">
        <v>63.389111111111113</v>
      </c>
      <c r="T62" s="3">
        <v>56.743000000000002</v>
      </c>
      <c r="U62" s="3">
        <v>6.64611111111111</v>
      </c>
      <c r="V62" s="3">
        <v>0</v>
      </c>
      <c r="W62" s="3">
        <v>5.7048888888888873</v>
      </c>
      <c r="X62" s="3">
        <v>7.5555555555555556E-2</v>
      </c>
      <c r="Y62" s="3">
        <v>1.1377777777777767</v>
      </c>
      <c r="Z62" s="3">
        <v>0</v>
      </c>
      <c r="AA62" s="3">
        <v>0</v>
      </c>
      <c r="AB62" s="3">
        <v>0.22755555555555568</v>
      </c>
      <c r="AC62" s="3">
        <v>4.2639999999999993</v>
      </c>
      <c r="AD62" s="3">
        <v>0</v>
      </c>
      <c r="AE62" s="3">
        <v>0</v>
      </c>
      <c r="AF62" s="1" t="s">
        <v>377</v>
      </c>
    </row>
    <row r="63" spans="1:32" x14ac:dyDescent="0.2">
      <c r="A63" s="1" t="s">
        <v>154</v>
      </c>
      <c r="B63" s="1" t="s">
        <v>267</v>
      </c>
      <c r="C63" s="1" t="s">
        <v>243</v>
      </c>
      <c r="D63" s="1" t="s">
        <v>160</v>
      </c>
      <c r="E63" s="3">
        <v>34.18888888888889</v>
      </c>
      <c r="F63" s="3">
        <v>6.8869385765355862</v>
      </c>
      <c r="G63" s="3">
        <v>6.2464998375040617</v>
      </c>
      <c r="H63" s="3">
        <v>2.0396750081247967</v>
      </c>
      <c r="I63" s="3">
        <v>1.4465225869353264</v>
      </c>
      <c r="J63" s="3">
        <v>235.45677777777777</v>
      </c>
      <c r="K63" s="3">
        <v>0</v>
      </c>
      <c r="L63" s="39">
        <v>69.734222222222215</v>
      </c>
      <c r="M63" s="39">
        <v>49.454999999999998</v>
      </c>
      <c r="N63" s="3">
        <v>14.590333333333337</v>
      </c>
      <c r="O63" s="3">
        <v>5.6888888888888891</v>
      </c>
      <c r="P63" s="3">
        <v>7.3736666666666668</v>
      </c>
      <c r="Q63" s="3">
        <v>5.7569999999999997</v>
      </c>
      <c r="R63" s="3">
        <v>1.6166666666666667</v>
      </c>
      <c r="S63" s="3">
        <v>158.34888888888889</v>
      </c>
      <c r="T63" s="3">
        <v>158.34888888888889</v>
      </c>
      <c r="U63" s="3">
        <v>0</v>
      </c>
      <c r="V63" s="3">
        <v>0</v>
      </c>
      <c r="W63" s="3">
        <v>0</v>
      </c>
      <c r="X63" s="3">
        <v>0</v>
      </c>
      <c r="Y63" s="3">
        <v>0</v>
      </c>
      <c r="Z63" s="3">
        <v>0</v>
      </c>
      <c r="AA63" s="3">
        <v>0</v>
      </c>
      <c r="AB63" s="3">
        <v>0</v>
      </c>
      <c r="AC63" s="3">
        <v>0</v>
      </c>
      <c r="AD63" s="3">
        <v>0</v>
      </c>
      <c r="AE63" s="3">
        <v>0</v>
      </c>
      <c r="AF63" s="1" t="s">
        <v>378</v>
      </c>
    </row>
    <row r="64" spans="1:32" x14ac:dyDescent="0.2">
      <c r="A64" s="1" t="s">
        <v>154</v>
      </c>
      <c r="B64" s="1" t="s">
        <v>268</v>
      </c>
      <c r="C64" s="1" t="s">
        <v>174</v>
      </c>
      <c r="D64" s="1" t="s">
        <v>175</v>
      </c>
      <c r="E64" s="3">
        <v>25.044444444444444</v>
      </c>
      <c r="F64" s="3">
        <v>5.9090328305235138</v>
      </c>
      <c r="G64" s="3">
        <v>5.2575155279503107</v>
      </c>
      <c r="H64" s="3">
        <v>2.2980700976042594</v>
      </c>
      <c r="I64" s="3">
        <v>1.6478926353149954</v>
      </c>
      <c r="J64" s="3">
        <v>147.98844444444444</v>
      </c>
      <c r="K64" s="3">
        <v>0</v>
      </c>
      <c r="L64" s="39">
        <v>57.553888888888892</v>
      </c>
      <c r="M64" s="39">
        <v>41.270555555555553</v>
      </c>
      <c r="N64" s="3">
        <v>11.216666666666667</v>
      </c>
      <c r="O64" s="3">
        <v>5.0666666666666664</v>
      </c>
      <c r="P64" s="3">
        <v>18.314444444444444</v>
      </c>
      <c r="Q64" s="3">
        <v>18.280888888888889</v>
      </c>
      <c r="R64" s="3">
        <v>3.3555555555555554E-2</v>
      </c>
      <c r="S64" s="3">
        <v>72.120111111111115</v>
      </c>
      <c r="T64" s="3">
        <v>67.582777777777778</v>
      </c>
      <c r="U64" s="3">
        <v>4.5373333333333319</v>
      </c>
      <c r="V64" s="3">
        <v>0</v>
      </c>
      <c r="W64" s="3">
        <v>0</v>
      </c>
      <c r="X64" s="3">
        <v>0</v>
      </c>
      <c r="Y64" s="3">
        <v>0</v>
      </c>
      <c r="Z64" s="3">
        <v>0</v>
      </c>
      <c r="AA64" s="3">
        <v>0</v>
      </c>
      <c r="AB64" s="3">
        <v>0</v>
      </c>
      <c r="AC64" s="3">
        <v>0</v>
      </c>
      <c r="AD64" s="3">
        <v>0</v>
      </c>
      <c r="AE64" s="3">
        <v>0</v>
      </c>
      <c r="AF64" s="1" t="s">
        <v>379</v>
      </c>
    </row>
    <row r="65" spans="1:32" x14ac:dyDescent="0.2">
      <c r="A65" s="1" t="s">
        <v>154</v>
      </c>
      <c r="B65" s="1" t="s">
        <v>269</v>
      </c>
      <c r="C65" s="1" t="s">
        <v>234</v>
      </c>
      <c r="D65" s="1" t="s">
        <v>179</v>
      </c>
      <c r="E65" s="3">
        <v>48.388888888888886</v>
      </c>
      <c r="F65" s="3">
        <v>4.2911710677382331</v>
      </c>
      <c r="G65" s="3">
        <v>3.7439380022962121</v>
      </c>
      <c r="H65" s="3">
        <v>1.0775912743972447</v>
      </c>
      <c r="I65" s="3">
        <v>0.73235820895522397</v>
      </c>
      <c r="J65" s="3">
        <v>207.64500000000004</v>
      </c>
      <c r="K65" s="3">
        <v>24.284111111111109</v>
      </c>
      <c r="L65" s="39">
        <v>52.143444444444448</v>
      </c>
      <c r="M65" s="39">
        <v>35.438000000000002</v>
      </c>
      <c r="N65" s="3">
        <v>11.283222222222221</v>
      </c>
      <c r="O65" s="3">
        <v>5.4222222222222225</v>
      </c>
      <c r="P65" s="3">
        <v>32.500666666666667</v>
      </c>
      <c r="Q65" s="3">
        <v>22.726111111111109</v>
      </c>
      <c r="R65" s="3">
        <v>9.7745555555555566</v>
      </c>
      <c r="S65" s="3">
        <v>123.00088888888891</v>
      </c>
      <c r="T65" s="3">
        <v>108.06222222222223</v>
      </c>
      <c r="U65" s="3">
        <v>14.93866666666667</v>
      </c>
      <c r="V65" s="3">
        <v>0</v>
      </c>
      <c r="W65" s="3">
        <v>24.284111111111109</v>
      </c>
      <c r="X65" s="3">
        <v>1.4481111111111113</v>
      </c>
      <c r="Y65" s="3">
        <v>0</v>
      </c>
      <c r="Z65" s="3">
        <v>0</v>
      </c>
      <c r="AA65" s="3">
        <v>2.101777777777778</v>
      </c>
      <c r="AB65" s="3">
        <v>0</v>
      </c>
      <c r="AC65" s="3">
        <v>20.734222222222218</v>
      </c>
      <c r="AD65" s="3">
        <v>0</v>
      </c>
      <c r="AE65" s="3">
        <v>0</v>
      </c>
      <c r="AF65" s="1" t="s">
        <v>380</v>
      </c>
    </row>
    <row r="66" spans="1:32" x14ac:dyDescent="0.2">
      <c r="A66" s="1" t="s">
        <v>154</v>
      </c>
      <c r="B66" s="1" t="s">
        <v>270</v>
      </c>
      <c r="C66" s="1" t="s">
        <v>271</v>
      </c>
      <c r="D66" s="1" t="s">
        <v>165</v>
      </c>
      <c r="E66" s="3">
        <v>31.366666666666667</v>
      </c>
      <c r="F66" s="3">
        <v>4.4146617074034706</v>
      </c>
      <c r="G66" s="3">
        <v>4.0048742472546941</v>
      </c>
      <c r="H66" s="3">
        <v>1.2831633014523556</v>
      </c>
      <c r="I66" s="3">
        <v>0.94554020545518969</v>
      </c>
      <c r="J66" s="3">
        <v>138.4732222222222</v>
      </c>
      <c r="K66" s="3">
        <v>0.18888888888888888</v>
      </c>
      <c r="L66" s="39">
        <v>40.248555555555555</v>
      </c>
      <c r="M66" s="39">
        <v>29.658444444444449</v>
      </c>
      <c r="N66" s="3">
        <v>5.6123333333333338</v>
      </c>
      <c r="O66" s="3">
        <v>4.9777777777777779</v>
      </c>
      <c r="P66" s="3">
        <v>12.762</v>
      </c>
      <c r="Q66" s="3">
        <v>10.498444444444445</v>
      </c>
      <c r="R66" s="3">
        <v>2.2635555555555551</v>
      </c>
      <c r="S66" s="3">
        <v>85.462666666666664</v>
      </c>
      <c r="T66" s="3">
        <v>85.462666666666664</v>
      </c>
      <c r="U66" s="3">
        <v>0</v>
      </c>
      <c r="V66" s="3">
        <v>0</v>
      </c>
      <c r="W66" s="3">
        <v>0.18888888888888888</v>
      </c>
      <c r="X66" s="3">
        <v>0</v>
      </c>
      <c r="Y66" s="3">
        <v>0.18888888888888888</v>
      </c>
      <c r="Z66" s="3">
        <v>0</v>
      </c>
      <c r="AA66" s="3">
        <v>0</v>
      </c>
      <c r="AB66" s="3">
        <v>0</v>
      </c>
      <c r="AC66" s="3">
        <v>0</v>
      </c>
      <c r="AD66" s="3">
        <v>0</v>
      </c>
      <c r="AE66" s="3">
        <v>0</v>
      </c>
      <c r="AF66" s="1" t="s">
        <v>381</v>
      </c>
    </row>
    <row r="67" spans="1:32" x14ac:dyDescent="0.2">
      <c r="A67" s="1" t="s">
        <v>154</v>
      </c>
      <c r="B67" s="1" t="s">
        <v>272</v>
      </c>
      <c r="C67" s="1" t="s">
        <v>243</v>
      </c>
      <c r="D67" s="1" t="s">
        <v>160</v>
      </c>
      <c r="E67" s="3">
        <v>29.355555555555554</v>
      </c>
      <c r="F67" s="3">
        <v>6.9280469341408031</v>
      </c>
      <c r="G67" s="3">
        <v>5.9804542013626047</v>
      </c>
      <c r="H67" s="3">
        <v>2.1100946252838759</v>
      </c>
      <c r="I67" s="3">
        <v>1.1625018925056776</v>
      </c>
      <c r="J67" s="3">
        <v>203.37666666666667</v>
      </c>
      <c r="K67" s="3">
        <v>0</v>
      </c>
      <c r="L67" s="39">
        <v>61.943000000000005</v>
      </c>
      <c r="M67" s="39">
        <v>34.125888888888888</v>
      </c>
      <c r="N67" s="3">
        <v>22.128222222222224</v>
      </c>
      <c r="O67" s="3">
        <v>5.6888888888888891</v>
      </c>
      <c r="P67" s="3">
        <v>8.3839999999999986</v>
      </c>
      <c r="Q67" s="3">
        <v>8.3839999999999986</v>
      </c>
      <c r="R67" s="3">
        <v>0</v>
      </c>
      <c r="S67" s="3">
        <v>133.04966666666667</v>
      </c>
      <c r="T67" s="3">
        <v>133.04966666666667</v>
      </c>
      <c r="U67" s="3">
        <v>0</v>
      </c>
      <c r="V67" s="3">
        <v>0</v>
      </c>
      <c r="W67" s="3">
        <v>0</v>
      </c>
      <c r="X67" s="3">
        <v>0</v>
      </c>
      <c r="Y67" s="3">
        <v>0</v>
      </c>
      <c r="Z67" s="3">
        <v>0</v>
      </c>
      <c r="AA67" s="3">
        <v>0</v>
      </c>
      <c r="AB67" s="3">
        <v>0</v>
      </c>
      <c r="AC67" s="3">
        <v>0</v>
      </c>
      <c r="AD67" s="3">
        <v>0</v>
      </c>
      <c r="AE67" s="3">
        <v>0</v>
      </c>
      <c r="AF67" s="1" t="s">
        <v>382</v>
      </c>
    </row>
    <row r="68" spans="1:32" x14ac:dyDescent="0.2">
      <c r="A68" s="1" t="s">
        <v>154</v>
      </c>
      <c r="B68" s="1" t="s">
        <v>273</v>
      </c>
      <c r="C68" s="1" t="s">
        <v>205</v>
      </c>
      <c r="D68" s="1" t="s">
        <v>200</v>
      </c>
      <c r="E68" s="3">
        <v>10.8</v>
      </c>
      <c r="F68" s="3">
        <v>6.7215226337448559</v>
      </c>
      <c r="G68" s="3">
        <v>5.7609362139917693</v>
      </c>
      <c r="H68" s="3">
        <v>2.9432098765432095</v>
      </c>
      <c r="I68" s="3">
        <v>1.9951954732510286</v>
      </c>
      <c r="J68" s="3">
        <v>72.592444444444453</v>
      </c>
      <c r="K68" s="3">
        <v>0</v>
      </c>
      <c r="L68" s="39">
        <v>31.786666666666665</v>
      </c>
      <c r="M68" s="39">
        <v>21.548111111111112</v>
      </c>
      <c r="N68" s="3">
        <v>9.171888888888887</v>
      </c>
      <c r="O68" s="3">
        <v>1.0666666666666667</v>
      </c>
      <c r="P68" s="3">
        <v>7.5038888888888895</v>
      </c>
      <c r="Q68" s="3">
        <v>7.3681111111111113</v>
      </c>
      <c r="R68" s="3">
        <v>0.13577777777777778</v>
      </c>
      <c r="S68" s="3">
        <v>33.30188888888889</v>
      </c>
      <c r="T68" s="3">
        <v>29.813555555555553</v>
      </c>
      <c r="U68" s="3">
        <v>3.4883333333333337</v>
      </c>
      <c r="V68" s="3">
        <v>0</v>
      </c>
      <c r="W68" s="3">
        <v>0</v>
      </c>
      <c r="X68" s="3">
        <v>0</v>
      </c>
      <c r="Y68" s="3">
        <v>0</v>
      </c>
      <c r="Z68" s="3">
        <v>0</v>
      </c>
      <c r="AA68" s="3">
        <v>0</v>
      </c>
      <c r="AB68" s="3">
        <v>0</v>
      </c>
      <c r="AC68" s="3">
        <v>0</v>
      </c>
      <c r="AD68" s="3">
        <v>0</v>
      </c>
      <c r="AE68" s="3">
        <v>0</v>
      </c>
      <c r="AF68" s="1" t="s">
        <v>383</v>
      </c>
    </row>
    <row r="69" spans="1:32" x14ac:dyDescent="0.2">
      <c r="A69" s="1" t="s">
        <v>154</v>
      </c>
      <c r="B69" s="1" t="s">
        <v>274</v>
      </c>
      <c r="C69" s="1" t="s">
        <v>275</v>
      </c>
      <c r="D69" s="1" t="s">
        <v>160</v>
      </c>
      <c r="E69" s="3">
        <v>34.43333333333333</v>
      </c>
      <c r="F69" s="3">
        <v>4.422352371732817</v>
      </c>
      <c r="G69" s="3">
        <v>3.9331816715069379</v>
      </c>
      <c r="H69" s="3">
        <v>1.3793062278154247</v>
      </c>
      <c r="I69" s="3">
        <v>1.0527686350435626</v>
      </c>
      <c r="J69" s="3">
        <v>152.27633333333333</v>
      </c>
      <c r="K69" s="3">
        <v>21.582222222222221</v>
      </c>
      <c r="L69" s="39">
        <v>47.494111111111117</v>
      </c>
      <c r="M69" s="39">
        <v>36.250333333333337</v>
      </c>
      <c r="N69" s="3">
        <v>5.8215555555555563</v>
      </c>
      <c r="O69" s="3">
        <v>5.4222222222222225</v>
      </c>
      <c r="P69" s="3">
        <v>31.102777777777774</v>
      </c>
      <c r="Q69" s="3">
        <v>25.502777777777776</v>
      </c>
      <c r="R69" s="3">
        <v>5.6</v>
      </c>
      <c r="S69" s="3">
        <v>73.679444444444442</v>
      </c>
      <c r="T69" s="3">
        <v>73.679444444444442</v>
      </c>
      <c r="U69" s="3">
        <v>0</v>
      </c>
      <c r="V69" s="3">
        <v>0</v>
      </c>
      <c r="W69" s="3">
        <v>21.582222222222221</v>
      </c>
      <c r="X69" s="3">
        <v>4.9066666666666672</v>
      </c>
      <c r="Y69" s="3">
        <v>0</v>
      </c>
      <c r="Z69" s="3">
        <v>0</v>
      </c>
      <c r="AA69" s="3">
        <v>3.8666666666666671</v>
      </c>
      <c r="AB69" s="3">
        <v>0</v>
      </c>
      <c r="AC69" s="3">
        <v>12.808888888888889</v>
      </c>
      <c r="AD69" s="3">
        <v>0</v>
      </c>
      <c r="AE69" s="3">
        <v>0</v>
      </c>
      <c r="AF69" s="1" t="s">
        <v>384</v>
      </c>
    </row>
    <row r="70" spans="1:32" x14ac:dyDescent="0.2">
      <c r="A70" s="1" t="s">
        <v>154</v>
      </c>
      <c r="B70" s="1" t="s">
        <v>276</v>
      </c>
      <c r="C70" s="1" t="s">
        <v>205</v>
      </c>
      <c r="D70" s="1" t="s">
        <v>200</v>
      </c>
      <c r="E70" s="3">
        <v>22.666666666666668</v>
      </c>
      <c r="F70" s="3">
        <v>5.7065245098039217</v>
      </c>
      <c r="G70" s="3">
        <v>4.734647058823529</v>
      </c>
      <c r="H70" s="3">
        <v>1.3595343137254903</v>
      </c>
      <c r="I70" s="3">
        <v>0.61455882352941171</v>
      </c>
      <c r="J70" s="3">
        <v>129.34788888888889</v>
      </c>
      <c r="K70" s="3">
        <v>0</v>
      </c>
      <c r="L70" s="39">
        <v>30.816111111111113</v>
      </c>
      <c r="M70" s="39">
        <v>13.93</v>
      </c>
      <c r="N70" s="3">
        <v>11.197222222222223</v>
      </c>
      <c r="O70" s="3">
        <v>5.6888888888888891</v>
      </c>
      <c r="P70" s="3">
        <v>24.787888888888887</v>
      </c>
      <c r="Q70" s="3">
        <v>19.644777777777776</v>
      </c>
      <c r="R70" s="3">
        <v>5.143111111111109</v>
      </c>
      <c r="S70" s="3">
        <v>73.74388888888889</v>
      </c>
      <c r="T70" s="3">
        <v>73.74388888888889</v>
      </c>
      <c r="U70" s="3">
        <v>0</v>
      </c>
      <c r="V70" s="3">
        <v>0</v>
      </c>
      <c r="W70" s="3">
        <v>0</v>
      </c>
      <c r="X70" s="3">
        <v>0</v>
      </c>
      <c r="Y70" s="3">
        <v>0</v>
      </c>
      <c r="Z70" s="3">
        <v>0</v>
      </c>
      <c r="AA70" s="3">
        <v>0</v>
      </c>
      <c r="AB70" s="3">
        <v>0</v>
      </c>
      <c r="AC70" s="3">
        <v>0</v>
      </c>
      <c r="AD70" s="3">
        <v>0</v>
      </c>
      <c r="AE70" s="3">
        <v>0</v>
      </c>
      <c r="AF70" s="1" t="s">
        <v>385</v>
      </c>
    </row>
    <row r="71" spans="1:32" x14ac:dyDescent="0.2">
      <c r="A71" s="1" t="s">
        <v>154</v>
      </c>
      <c r="B71" s="1" t="s">
        <v>277</v>
      </c>
      <c r="C71" s="1" t="s">
        <v>162</v>
      </c>
      <c r="D71" s="1" t="s">
        <v>157</v>
      </c>
      <c r="E71" s="3">
        <v>101.72222222222223</v>
      </c>
      <c r="F71" s="3">
        <v>5.6810300382304746</v>
      </c>
      <c r="G71" s="3">
        <v>4.97213216821409</v>
      </c>
      <c r="H71" s="3">
        <v>1.6653173129437466</v>
      </c>
      <c r="I71" s="3">
        <v>0.97053741125068271</v>
      </c>
      <c r="J71" s="3">
        <v>577.88699999999994</v>
      </c>
      <c r="K71" s="3">
        <v>4.2461111111111114</v>
      </c>
      <c r="L71" s="39">
        <v>169.39977777777779</v>
      </c>
      <c r="M71" s="39">
        <v>98.725222222222229</v>
      </c>
      <c r="N71" s="3">
        <v>65.046777777777791</v>
      </c>
      <c r="O71" s="3">
        <v>5.6277777777777782</v>
      </c>
      <c r="P71" s="3">
        <v>51.764444444444443</v>
      </c>
      <c r="Q71" s="3">
        <v>50.328333333333333</v>
      </c>
      <c r="R71" s="3">
        <v>1.4361111111111111</v>
      </c>
      <c r="S71" s="3">
        <v>356.72277777777776</v>
      </c>
      <c r="T71" s="3">
        <v>355.31166666666667</v>
      </c>
      <c r="U71" s="3">
        <v>1.4111111111111112</v>
      </c>
      <c r="V71" s="3">
        <v>0</v>
      </c>
      <c r="W71" s="3">
        <v>4.2461111111111114</v>
      </c>
      <c r="X71" s="3">
        <v>3.0345555555555559</v>
      </c>
      <c r="Y71" s="3">
        <v>0</v>
      </c>
      <c r="Z71" s="3">
        <v>0</v>
      </c>
      <c r="AA71" s="3">
        <v>0.81488888888888877</v>
      </c>
      <c r="AB71" s="3">
        <v>0</v>
      </c>
      <c r="AC71" s="3">
        <v>0.39666666666666672</v>
      </c>
      <c r="AD71" s="3">
        <v>0</v>
      </c>
      <c r="AE71" s="3">
        <v>0</v>
      </c>
      <c r="AF71" s="1" t="s">
        <v>386</v>
      </c>
    </row>
    <row r="72" spans="1:32" x14ac:dyDescent="0.2">
      <c r="A72" s="1" t="s">
        <v>154</v>
      </c>
      <c r="B72" s="1" t="s">
        <v>278</v>
      </c>
      <c r="C72" s="1" t="s">
        <v>171</v>
      </c>
      <c r="D72" s="1" t="s">
        <v>172</v>
      </c>
      <c r="E72" s="3">
        <v>14.433333333333334</v>
      </c>
      <c r="F72" s="3">
        <v>5.1069361046959196</v>
      </c>
      <c r="G72" s="3">
        <v>4.4929638183217868</v>
      </c>
      <c r="H72" s="3">
        <v>2.1143648960739028</v>
      </c>
      <c r="I72" s="3">
        <v>1.5003926096997688</v>
      </c>
      <c r="J72" s="3">
        <v>73.710111111111104</v>
      </c>
      <c r="K72" s="3">
        <v>0</v>
      </c>
      <c r="L72" s="39">
        <v>30.51733333333333</v>
      </c>
      <c r="M72" s="39">
        <v>21.655666666666665</v>
      </c>
      <c r="N72" s="3">
        <v>3.8856666666666664</v>
      </c>
      <c r="O72" s="3">
        <v>4.9759999999999982</v>
      </c>
      <c r="P72" s="3">
        <v>4.2552222222222227</v>
      </c>
      <c r="Q72" s="3">
        <v>4.2552222222222227</v>
      </c>
      <c r="R72" s="3">
        <v>0</v>
      </c>
      <c r="S72" s="3">
        <v>38.937555555555555</v>
      </c>
      <c r="T72" s="3">
        <v>36.367222222222225</v>
      </c>
      <c r="U72" s="3">
        <v>2.5703333333333336</v>
      </c>
      <c r="V72" s="3">
        <v>0</v>
      </c>
      <c r="W72" s="3">
        <v>0</v>
      </c>
      <c r="X72" s="3">
        <v>0</v>
      </c>
      <c r="Y72" s="3">
        <v>0</v>
      </c>
      <c r="Z72" s="3">
        <v>0</v>
      </c>
      <c r="AA72" s="3">
        <v>0</v>
      </c>
      <c r="AB72" s="3">
        <v>0</v>
      </c>
      <c r="AC72" s="3">
        <v>0</v>
      </c>
      <c r="AD72" s="3">
        <v>0</v>
      </c>
      <c r="AE72" s="3">
        <v>0</v>
      </c>
      <c r="AF72" s="1" t="s">
        <v>387</v>
      </c>
    </row>
    <row r="73" spans="1:32" x14ac:dyDescent="0.2">
      <c r="A73" s="1" t="s">
        <v>154</v>
      </c>
      <c r="B73" s="1" t="s">
        <v>279</v>
      </c>
      <c r="C73" s="1" t="s">
        <v>280</v>
      </c>
      <c r="D73" s="1" t="s">
        <v>179</v>
      </c>
      <c r="E73" s="3">
        <v>30.111111111111111</v>
      </c>
      <c r="F73" s="3">
        <v>6.5246014760147597</v>
      </c>
      <c r="G73" s="3">
        <v>5.9451365313653133</v>
      </c>
      <c r="H73" s="3">
        <v>2.0963763837638378</v>
      </c>
      <c r="I73" s="3">
        <v>1.516911439114391</v>
      </c>
      <c r="J73" s="3">
        <v>196.46299999999999</v>
      </c>
      <c r="K73" s="3">
        <v>0</v>
      </c>
      <c r="L73" s="39">
        <v>63.124222222222222</v>
      </c>
      <c r="M73" s="39">
        <v>45.675888888888885</v>
      </c>
      <c r="N73" s="3">
        <v>11.848333333333338</v>
      </c>
      <c r="O73" s="3">
        <v>5.6</v>
      </c>
      <c r="P73" s="3">
        <v>25.878777777777778</v>
      </c>
      <c r="Q73" s="3">
        <v>25.878777777777778</v>
      </c>
      <c r="R73" s="3">
        <v>0</v>
      </c>
      <c r="S73" s="3">
        <v>107.46</v>
      </c>
      <c r="T73" s="3">
        <v>107.46</v>
      </c>
      <c r="U73" s="3">
        <v>0</v>
      </c>
      <c r="V73" s="3">
        <v>0</v>
      </c>
      <c r="W73" s="3">
        <v>0</v>
      </c>
      <c r="X73" s="3">
        <v>0</v>
      </c>
      <c r="Y73" s="3">
        <v>0</v>
      </c>
      <c r="Z73" s="3">
        <v>0</v>
      </c>
      <c r="AA73" s="3">
        <v>0</v>
      </c>
      <c r="AB73" s="3">
        <v>0</v>
      </c>
      <c r="AC73" s="3">
        <v>0</v>
      </c>
      <c r="AD73" s="3">
        <v>0</v>
      </c>
      <c r="AE73" s="3">
        <v>0</v>
      </c>
      <c r="AF73" s="1" t="s">
        <v>388</v>
      </c>
    </row>
    <row r="74" spans="1:32" x14ac:dyDescent="0.2">
      <c r="A74" s="1" t="s">
        <v>154</v>
      </c>
      <c r="B74" s="1" t="s">
        <v>281</v>
      </c>
      <c r="C74" s="1" t="s">
        <v>282</v>
      </c>
      <c r="D74" s="1" t="s">
        <v>283</v>
      </c>
      <c r="E74" s="3">
        <v>30.177777777777777</v>
      </c>
      <c r="F74" s="3">
        <v>3.7601251840942567</v>
      </c>
      <c r="G74" s="3">
        <v>3.401141384388807</v>
      </c>
      <c r="H74" s="3">
        <v>0.50619293078055971</v>
      </c>
      <c r="I74" s="3">
        <v>0.33277614138438882</v>
      </c>
      <c r="J74" s="3">
        <v>113.47222222222223</v>
      </c>
      <c r="K74" s="3">
        <v>4.4444444444444446E-2</v>
      </c>
      <c r="L74" s="39">
        <v>15.27577777777778</v>
      </c>
      <c r="M74" s="39">
        <v>10.042444444444445</v>
      </c>
      <c r="N74" s="3">
        <v>1.5</v>
      </c>
      <c r="O74" s="3">
        <v>3.7333333333333334</v>
      </c>
      <c r="P74" s="3">
        <v>30.213000000000001</v>
      </c>
      <c r="Q74" s="3">
        <v>24.613</v>
      </c>
      <c r="R74" s="3">
        <v>5.6</v>
      </c>
      <c r="S74" s="3">
        <v>67.983444444444444</v>
      </c>
      <c r="T74" s="3">
        <v>67.983444444444444</v>
      </c>
      <c r="U74" s="3">
        <v>0</v>
      </c>
      <c r="V74" s="3">
        <v>0</v>
      </c>
      <c r="W74" s="3">
        <v>4.4444444444444446E-2</v>
      </c>
      <c r="X74" s="3">
        <v>0</v>
      </c>
      <c r="Y74" s="3">
        <v>4.4444444444444446E-2</v>
      </c>
      <c r="Z74" s="3">
        <v>0</v>
      </c>
      <c r="AA74" s="3">
        <v>0</v>
      </c>
      <c r="AB74" s="3">
        <v>0</v>
      </c>
      <c r="AC74" s="3">
        <v>0</v>
      </c>
      <c r="AD74" s="3">
        <v>0</v>
      </c>
      <c r="AE74" s="3">
        <v>0</v>
      </c>
      <c r="AF74" s="1" t="s">
        <v>389</v>
      </c>
    </row>
    <row r="75" spans="1:32" x14ac:dyDescent="0.2">
      <c r="A75" s="1" t="s">
        <v>154</v>
      </c>
      <c r="B75" s="1" t="s">
        <v>284</v>
      </c>
      <c r="C75" s="1" t="s">
        <v>285</v>
      </c>
      <c r="D75" s="1" t="s">
        <v>160</v>
      </c>
      <c r="E75" s="3">
        <v>19.855555555555554</v>
      </c>
      <c r="F75" s="3">
        <v>5.0876944599888088</v>
      </c>
      <c r="G75" s="3">
        <v>4.3475489647453838</v>
      </c>
      <c r="H75" s="3">
        <v>1.7319026301063236</v>
      </c>
      <c r="I75" s="3">
        <v>1.1995858981533296</v>
      </c>
      <c r="J75" s="3">
        <v>101.01900000000001</v>
      </c>
      <c r="K75" s="3">
        <v>0</v>
      </c>
      <c r="L75" s="39">
        <v>34.387888888888888</v>
      </c>
      <c r="M75" s="39">
        <v>23.818444444444442</v>
      </c>
      <c r="N75" s="3">
        <v>5.3372222222222225</v>
      </c>
      <c r="O75" s="3">
        <v>5.2322222222222212</v>
      </c>
      <c r="P75" s="3">
        <v>16.311444444444447</v>
      </c>
      <c r="Q75" s="3">
        <v>12.18488888888889</v>
      </c>
      <c r="R75" s="3">
        <v>4.1265555555555551</v>
      </c>
      <c r="S75" s="3">
        <v>50.31966666666667</v>
      </c>
      <c r="T75" s="3">
        <v>50.31966666666667</v>
      </c>
      <c r="U75" s="3">
        <v>0</v>
      </c>
      <c r="V75" s="3">
        <v>0</v>
      </c>
      <c r="W75" s="3">
        <v>0</v>
      </c>
      <c r="X75" s="3">
        <v>0</v>
      </c>
      <c r="Y75" s="3">
        <v>0</v>
      </c>
      <c r="Z75" s="3">
        <v>0</v>
      </c>
      <c r="AA75" s="3">
        <v>0</v>
      </c>
      <c r="AB75" s="3">
        <v>0</v>
      </c>
      <c r="AC75" s="3">
        <v>0</v>
      </c>
      <c r="AD75" s="3">
        <v>0</v>
      </c>
      <c r="AE75" s="3">
        <v>0</v>
      </c>
      <c r="AF75" s="1" t="s">
        <v>390</v>
      </c>
    </row>
    <row r="76" spans="1:32" x14ac:dyDescent="0.2">
      <c r="A76" s="1" t="s">
        <v>154</v>
      </c>
      <c r="B76" s="1" t="s">
        <v>286</v>
      </c>
      <c r="C76" s="1" t="s">
        <v>216</v>
      </c>
      <c r="D76" s="1" t="s">
        <v>200</v>
      </c>
      <c r="E76" s="3">
        <v>73.844444444444449</v>
      </c>
      <c r="F76" s="3">
        <v>4.3983268131206739</v>
      </c>
      <c r="G76" s="3">
        <v>3.9947442070418293</v>
      </c>
      <c r="H76" s="3">
        <v>1.3324375564249171</v>
      </c>
      <c r="I76" s="3">
        <v>0.93007673788745104</v>
      </c>
      <c r="J76" s="3">
        <v>324.79200000000003</v>
      </c>
      <c r="K76" s="3">
        <v>0</v>
      </c>
      <c r="L76" s="39">
        <v>98.393111111111111</v>
      </c>
      <c r="M76" s="39">
        <v>68.680999999999997</v>
      </c>
      <c r="N76" s="3">
        <v>29.088444444444445</v>
      </c>
      <c r="O76" s="3">
        <v>0.62366666666666659</v>
      </c>
      <c r="P76" s="3">
        <v>37.109111111111112</v>
      </c>
      <c r="Q76" s="3">
        <v>37.018888888888888</v>
      </c>
      <c r="R76" s="3">
        <v>9.0222222222222231E-2</v>
      </c>
      <c r="S76" s="3">
        <v>189.28977777777777</v>
      </c>
      <c r="T76" s="3">
        <v>174.36099999999999</v>
      </c>
      <c r="U76" s="3">
        <v>14.928777777777777</v>
      </c>
      <c r="V76" s="3">
        <v>0</v>
      </c>
      <c r="W76" s="3">
        <v>0</v>
      </c>
      <c r="X76" s="3">
        <v>0</v>
      </c>
      <c r="Y76" s="3">
        <v>0</v>
      </c>
      <c r="Z76" s="3">
        <v>0</v>
      </c>
      <c r="AA76" s="3">
        <v>0</v>
      </c>
      <c r="AB76" s="3">
        <v>0</v>
      </c>
      <c r="AC76" s="3">
        <v>0</v>
      </c>
      <c r="AD76" s="3">
        <v>0</v>
      </c>
      <c r="AE76" s="3">
        <v>0</v>
      </c>
      <c r="AF76" s="1" t="s">
        <v>391</v>
      </c>
    </row>
    <row r="77" spans="1:32" x14ac:dyDescent="0.2">
      <c r="A77" s="1" t="s">
        <v>154</v>
      </c>
      <c r="B77" s="1" t="s">
        <v>287</v>
      </c>
      <c r="C77" s="1" t="s">
        <v>275</v>
      </c>
      <c r="D77" s="1" t="s">
        <v>160</v>
      </c>
      <c r="E77" s="3">
        <v>43.844444444444441</v>
      </c>
      <c r="F77" s="3">
        <v>5.5413076533198176</v>
      </c>
      <c r="G77" s="3">
        <v>5.1849974657881397</v>
      </c>
      <c r="H77" s="3">
        <v>1.9855549923973645</v>
      </c>
      <c r="I77" s="3">
        <v>1.7448048656867716</v>
      </c>
      <c r="J77" s="3">
        <v>242.95555555555555</v>
      </c>
      <c r="K77" s="3">
        <v>0</v>
      </c>
      <c r="L77" s="39">
        <v>87.055555555555557</v>
      </c>
      <c r="M77" s="39">
        <v>76.5</v>
      </c>
      <c r="N77" s="3">
        <v>5.4888888888888889</v>
      </c>
      <c r="O77" s="3">
        <v>5.0666666666666664</v>
      </c>
      <c r="P77" s="3">
        <v>13.897222222222222</v>
      </c>
      <c r="Q77" s="3">
        <v>8.8305555555555557</v>
      </c>
      <c r="R77" s="3">
        <v>5.0666666666666664</v>
      </c>
      <c r="S77" s="3">
        <v>142.00277777777777</v>
      </c>
      <c r="T77" s="3">
        <v>142.00277777777777</v>
      </c>
      <c r="U77" s="3">
        <v>0</v>
      </c>
      <c r="V77" s="3">
        <v>0</v>
      </c>
      <c r="W77" s="3">
        <v>0</v>
      </c>
      <c r="X77" s="3">
        <v>0</v>
      </c>
      <c r="Y77" s="3">
        <v>0</v>
      </c>
      <c r="Z77" s="3">
        <v>0</v>
      </c>
      <c r="AA77" s="3">
        <v>0</v>
      </c>
      <c r="AB77" s="3">
        <v>0</v>
      </c>
      <c r="AC77" s="3">
        <v>0</v>
      </c>
      <c r="AD77" s="3">
        <v>0</v>
      </c>
      <c r="AE77" s="3">
        <v>0</v>
      </c>
      <c r="AF77" s="1" t="s">
        <v>392</v>
      </c>
    </row>
    <row r="78" spans="1:32" x14ac:dyDescent="0.2">
      <c r="A78" s="1" t="s">
        <v>154</v>
      </c>
      <c r="B78" s="1" t="s">
        <v>288</v>
      </c>
      <c r="C78" s="1" t="s">
        <v>289</v>
      </c>
      <c r="D78" s="1" t="s">
        <v>175</v>
      </c>
      <c r="E78" s="3">
        <v>102.9</v>
      </c>
      <c r="F78" s="3">
        <v>5.655415181945795</v>
      </c>
      <c r="G78" s="3">
        <v>5.232995356872908</v>
      </c>
      <c r="H78" s="3">
        <v>1.7724122664938993</v>
      </c>
      <c r="I78" s="3">
        <v>1.4048126552208184</v>
      </c>
      <c r="J78" s="3">
        <v>581.94222222222231</v>
      </c>
      <c r="K78" s="3">
        <v>0</v>
      </c>
      <c r="L78" s="39">
        <v>182.38122222222225</v>
      </c>
      <c r="M78" s="39">
        <v>144.55522222222223</v>
      </c>
      <c r="N78" s="3">
        <v>32.314888888888909</v>
      </c>
      <c r="O78" s="3">
        <v>5.5111111111111111</v>
      </c>
      <c r="P78" s="3">
        <v>48.509888888888888</v>
      </c>
      <c r="Q78" s="3">
        <v>42.86888888888889</v>
      </c>
      <c r="R78" s="3">
        <v>5.6409999999999973</v>
      </c>
      <c r="S78" s="3">
        <v>351.05111111111114</v>
      </c>
      <c r="T78" s="3">
        <v>342.48455555555557</v>
      </c>
      <c r="U78" s="3">
        <v>8.5665555555555581</v>
      </c>
      <c r="V78" s="3">
        <v>0</v>
      </c>
      <c r="W78" s="3">
        <v>0</v>
      </c>
      <c r="X78" s="3">
        <v>0</v>
      </c>
      <c r="Y78" s="3">
        <v>0</v>
      </c>
      <c r="Z78" s="3">
        <v>0</v>
      </c>
      <c r="AA78" s="3">
        <v>0</v>
      </c>
      <c r="AB78" s="3">
        <v>0</v>
      </c>
      <c r="AC78" s="3">
        <v>0</v>
      </c>
      <c r="AD78" s="3">
        <v>0</v>
      </c>
      <c r="AE78" s="3">
        <v>0</v>
      </c>
      <c r="AF78" s="1" t="s">
        <v>393</v>
      </c>
    </row>
    <row r="79" spans="1:32" x14ac:dyDescent="0.2">
      <c r="A79" s="1" t="s">
        <v>154</v>
      </c>
      <c r="B79" s="1" t="s">
        <v>290</v>
      </c>
      <c r="C79" s="1" t="s">
        <v>245</v>
      </c>
      <c r="D79" s="1" t="s">
        <v>200</v>
      </c>
      <c r="E79" s="3">
        <v>98.8</v>
      </c>
      <c r="F79" s="3">
        <v>6.0299370220422848</v>
      </c>
      <c r="G79" s="3">
        <v>5.6583591992802518</v>
      </c>
      <c r="H79" s="3">
        <v>1.6713708951866846</v>
      </c>
      <c r="I79" s="3">
        <v>1.423048807917229</v>
      </c>
      <c r="J79" s="3">
        <v>595.75777777777773</v>
      </c>
      <c r="K79" s="3">
        <v>0</v>
      </c>
      <c r="L79" s="39">
        <v>165.13144444444444</v>
      </c>
      <c r="M79" s="39">
        <v>140.59722222222223</v>
      </c>
      <c r="N79" s="3">
        <v>19.334222222222223</v>
      </c>
      <c r="O79" s="3">
        <v>5.2</v>
      </c>
      <c r="P79" s="3">
        <v>92.911222222222221</v>
      </c>
      <c r="Q79" s="3">
        <v>80.733555555555554</v>
      </c>
      <c r="R79" s="3">
        <v>12.177666666666672</v>
      </c>
      <c r="S79" s="3">
        <v>337.71511111111107</v>
      </c>
      <c r="T79" s="3">
        <v>300.32055555555553</v>
      </c>
      <c r="U79" s="3">
        <v>37.394555555555556</v>
      </c>
      <c r="V79" s="3">
        <v>0</v>
      </c>
      <c r="W79" s="3">
        <v>0</v>
      </c>
      <c r="X79" s="3">
        <v>0</v>
      </c>
      <c r="Y79" s="3">
        <v>0</v>
      </c>
      <c r="Z79" s="3">
        <v>0</v>
      </c>
      <c r="AA79" s="3">
        <v>0</v>
      </c>
      <c r="AB79" s="3">
        <v>0</v>
      </c>
      <c r="AC79" s="3">
        <v>0</v>
      </c>
      <c r="AD79" s="3">
        <v>0</v>
      </c>
      <c r="AE79" s="3">
        <v>0</v>
      </c>
      <c r="AF79" s="1" t="s">
        <v>394</v>
      </c>
    </row>
    <row r="80" spans="1:32" x14ac:dyDescent="0.2">
      <c r="A80" s="1" t="s">
        <v>154</v>
      </c>
      <c r="B80" s="1" t="s">
        <v>291</v>
      </c>
      <c r="C80" s="1" t="s">
        <v>181</v>
      </c>
      <c r="D80" s="1" t="s">
        <v>157</v>
      </c>
      <c r="E80" s="3">
        <v>34.866666666666667</v>
      </c>
      <c r="F80" s="3">
        <v>4.7281261950286799</v>
      </c>
      <c r="G80" s="3">
        <v>4.0659974506054812</v>
      </c>
      <c r="H80" s="3">
        <v>1.2585564053537284</v>
      </c>
      <c r="I80" s="3">
        <v>0.68545889101338431</v>
      </c>
      <c r="J80" s="3">
        <v>164.85399999999998</v>
      </c>
      <c r="K80" s="3">
        <v>0</v>
      </c>
      <c r="L80" s="39">
        <v>43.881666666666661</v>
      </c>
      <c r="M80" s="39">
        <v>23.899666666666665</v>
      </c>
      <c r="N80" s="3">
        <v>13.665777777777773</v>
      </c>
      <c r="O80" s="3">
        <v>6.3162222222222235</v>
      </c>
      <c r="P80" s="3">
        <v>29.980999999999995</v>
      </c>
      <c r="Q80" s="3">
        <v>26.876777777777775</v>
      </c>
      <c r="R80" s="3">
        <v>3.1042222222222211</v>
      </c>
      <c r="S80" s="3">
        <v>90.99133333333333</v>
      </c>
      <c r="T80" s="3">
        <v>90.766666666666666</v>
      </c>
      <c r="U80" s="3">
        <v>0.22466666666666665</v>
      </c>
      <c r="V80" s="3">
        <v>0</v>
      </c>
      <c r="W80" s="3">
        <v>0</v>
      </c>
      <c r="X80" s="3">
        <v>0</v>
      </c>
      <c r="Y80" s="3">
        <v>0</v>
      </c>
      <c r="Z80" s="3">
        <v>0</v>
      </c>
      <c r="AA80" s="3">
        <v>0</v>
      </c>
      <c r="AB80" s="3">
        <v>0</v>
      </c>
      <c r="AC80" s="3">
        <v>0</v>
      </c>
      <c r="AD80" s="3">
        <v>0</v>
      </c>
      <c r="AE80" s="3">
        <v>0</v>
      </c>
      <c r="AF80" s="1" t="s">
        <v>395</v>
      </c>
    </row>
    <row r="81" spans="1:32" x14ac:dyDescent="0.2">
      <c r="A81" s="1" t="s">
        <v>154</v>
      </c>
      <c r="B81" s="1" t="s">
        <v>292</v>
      </c>
      <c r="C81" s="1" t="s">
        <v>293</v>
      </c>
      <c r="D81" s="1" t="s">
        <v>200</v>
      </c>
      <c r="E81" s="3">
        <v>26.788888888888888</v>
      </c>
      <c r="F81" s="3">
        <v>2.8504064703442555</v>
      </c>
      <c r="G81" s="3">
        <v>2.6480008295313149</v>
      </c>
      <c r="H81" s="3">
        <v>0.90514309415180427</v>
      </c>
      <c r="I81" s="3">
        <v>0.70273745333886362</v>
      </c>
      <c r="J81" s="3">
        <v>76.359222222222215</v>
      </c>
      <c r="K81" s="3">
        <v>0.2742222222222222</v>
      </c>
      <c r="L81" s="39">
        <v>24.247777777777777</v>
      </c>
      <c r="M81" s="39">
        <v>18.825555555555557</v>
      </c>
      <c r="N81" s="3">
        <v>0</v>
      </c>
      <c r="O81" s="3">
        <v>5.4222222222222225</v>
      </c>
      <c r="P81" s="3">
        <v>5.7338888888888881</v>
      </c>
      <c r="Q81" s="3">
        <v>5.7338888888888881</v>
      </c>
      <c r="R81" s="3">
        <v>0</v>
      </c>
      <c r="S81" s="3">
        <v>46.377555555555553</v>
      </c>
      <c r="T81" s="3">
        <v>46.377555555555553</v>
      </c>
      <c r="U81" s="3">
        <v>0</v>
      </c>
      <c r="V81" s="3">
        <v>0</v>
      </c>
      <c r="W81" s="3">
        <v>0.2742222222222222</v>
      </c>
      <c r="X81" s="3">
        <v>0.2742222222222222</v>
      </c>
      <c r="Y81" s="3">
        <v>0</v>
      </c>
      <c r="Z81" s="3">
        <v>0</v>
      </c>
      <c r="AA81" s="3">
        <v>0</v>
      </c>
      <c r="AB81" s="3">
        <v>0</v>
      </c>
      <c r="AC81" s="3">
        <v>0</v>
      </c>
      <c r="AD81" s="3">
        <v>0</v>
      </c>
      <c r="AE81" s="3">
        <v>0</v>
      </c>
      <c r="AF81" s="1" t="s">
        <v>396</v>
      </c>
    </row>
    <row r="82" spans="1:32" x14ac:dyDescent="0.2">
      <c r="A82" s="1" t="s">
        <v>154</v>
      </c>
      <c r="B82" s="1" t="s">
        <v>294</v>
      </c>
      <c r="C82" s="1" t="s">
        <v>295</v>
      </c>
      <c r="D82" s="1" t="s">
        <v>160</v>
      </c>
      <c r="E82" s="3">
        <v>84.4</v>
      </c>
      <c r="F82" s="3">
        <v>4.306479726171669</v>
      </c>
      <c r="G82" s="3">
        <v>3.8242364402317008</v>
      </c>
      <c r="H82" s="3">
        <v>1.0897446024223281</v>
      </c>
      <c r="I82" s="3">
        <v>0.73855976829910486</v>
      </c>
      <c r="J82" s="3">
        <v>363.46688888888889</v>
      </c>
      <c r="K82" s="3">
        <v>3.9680000000000004</v>
      </c>
      <c r="L82" s="39">
        <v>91.974444444444487</v>
      </c>
      <c r="M82" s="39">
        <v>62.334444444444451</v>
      </c>
      <c r="N82" s="3">
        <v>24.028888888888915</v>
      </c>
      <c r="O82" s="3">
        <v>5.6111111111111107</v>
      </c>
      <c r="P82" s="3">
        <v>59.464333333333322</v>
      </c>
      <c r="Q82" s="3">
        <v>48.403000000000006</v>
      </c>
      <c r="R82" s="3">
        <v>11.061333333333318</v>
      </c>
      <c r="S82" s="3">
        <v>212.02811111111112</v>
      </c>
      <c r="T82" s="3">
        <v>209.42422222222223</v>
      </c>
      <c r="U82" s="3">
        <v>2.6038888888888891</v>
      </c>
      <c r="V82" s="3">
        <v>0</v>
      </c>
      <c r="W82" s="3">
        <v>3.9680000000000004</v>
      </c>
      <c r="X82" s="3">
        <v>0</v>
      </c>
      <c r="Y82" s="3">
        <v>3.3066666666666671</v>
      </c>
      <c r="Z82" s="3">
        <v>0</v>
      </c>
      <c r="AA82" s="3">
        <v>0</v>
      </c>
      <c r="AB82" s="3">
        <v>0.66133333333333322</v>
      </c>
      <c r="AC82" s="3">
        <v>0</v>
      </c>
      <c r="AD82" s="3">
        <v>0</v>
      </c>
      <c r="AE82" s="3">
        <v>0</v>
      </c>
      <c r="AF82" s="1" t="s">
        <v>397</v>
      </c>
    </row>
    <row r="83" spans="1:32" x14ac:dyDescent="0.2">
      <c r="A83" s="1" t="s">
        <v>154</v>
      </c>
      <c r="B83" s="1" t="s">
        <v>296</v>
      </c>
      <c r="C83" s="1" t="s">
        <v>159</v>
      </c>
      <c r="D83" s="1" t="s">
        <v>160</v>
      </c>
      <c r="E83" s="3">
        <v>49.466666666666669</v>
      </c>
      <c r="F83" s="3">
        <v>2.79973944294699</v>
      </c>
      <c r="G83" s="3">
        <v>2.4431019766397126</v>
      </c>
      <c r="H83" s="3">
        <v>0.7981469002695416</v>
      </c>
      <c r="I83" s="3">
        <v>0.49626010781671154</v>
      </c>
      <c r="J83" s="3">
        <v>138.49377777777778</v>
      </c>
      <c r="K83" s="3">
        <v>4.6301111111111108</v>
      </c>
      <c r="L83" s="39">
        <v>39.481666666666662</v>
      </c>
      <c r="M83" s="39">
        <v>24.548333333333332</v>
      </c>
      <c r="N83" s="3">
        <v>9.2444444444444436</v>
      </c>
      <c r="O83" s="3">
        <v>5.6888888888888891</v>
      </c>
      <c r="P83" s="3">
        <v>12.157777777777779</v>
      </c>
      <c r="Q83" s="3">
        <v>9.4494444444444454</v>
      </c>
      <c r="R83" s="3">
        <v>2.7083333333333335</v>
      </c>
      <c r="S83" s="3">
        <v>86.854333333333329</v>
      </c>
      <c r="T83" s="3">
        <v>74.346999999999994</v>
      </c>
      <c r="U83" s="3">
        <v>12.507333333333337</v>
      </c>
      <c r="V83" s="3">
        <v>0</v>
      </c>
      <c r="W83" s="3">
        <v>4.6301111111111108</v>
      </c>
      <c r="X83" s="3">
        <v>1.5754444444444444</v>
      </c>
      <c r="Y83" s="3">
        <v>0</v>
      </c>
      <c r="Z83" s="3">
        <v>0</v>
      </c>
      <c r="AA83" s="3">
        <v>0.32277777777777777</v>
      </c>
      <c r="AB83" s="3">
        <v>0</v>
      </c>
      <c r="AC83" s="3">
        <v>2.7318888888888888</v>
      </c>
      <c r="AD83" s="3">
        <v>0</v>
      </c>
      <c r="AE83" s="3">
        <v>0</v>
      </c>
      <c r="AF83" s="1" t="s">
        <v>398</v>
      </c>
    </row>
    <row r="84" spans="1:32" x14ac:dyDescent="0.2">
      <c r="A84" s="1" t="s">
        <v>154</v>
      </c>
      <c r="B84" s="1" t="s">
        <v>297</v>
      </c>
      <c r="C84" s="1" t="s">
        <v>298</v>
      </c>
      <c r="D84" s="1" t="s">
        <v>189</v>
      </c>
      <c r="E84" s="3">
        <v>40.255555555555553</v>
      </c>
      <c r="F84" s="3">
        <v>5.4095362958873867</v>
      </c>
      <c r="G84" s="3">
        <v>4.7066878277670448</v>
      </c>
      <c r="H84" s="3">
        <v>1.313430858404637</v>
      </c>
      <c r="I84" s="3">
        <v>1.0525972950593432</v>
      </c>
      <c r="J84" s="3">
        <v>217.76388888888889</v>
      </c>
      <c r="K84" s="3">
        <v>0</v>
      </c>
      <c r="L84" s="39">
        <v>52.872888888888887</v>
      </c>
      <c r="M84" s="39">
        <v>42.372888888888887</v>
      </c>
      <c r="N84" s="3">
        <v>5.333333333333333</v>
      </c>
      <c r="O84" s="3">
        <v>5.166666666666667</v>
      </c>
      <c r="P84" s="3">
        <v>17.79355555555555</v>
      </c>
      <c r="Q84" s="3">
        <v>0</v>
      </c>
      <c r="R84" s="3">
        <v>17.79355555555555</v>
      </c>
      <c r="S84" s="3">
        <v>147.09744444444445</v>
      </c>
      <c r="T84" s="3">
        <v>147.09744444444445</v>
      </c>
      <c r="U84" s="3">
        <v>0</v>
      </c>
      <c r="V84" s="3">
        <v>0</v>
      </c>
      <c r="W84" s="3">
        <v>0</v>
      </c>
      <c r="X84" s="3">
        <v>0</v>
      </c>
      <c r="Y84" s="3">
        <v>0</v>
      </c>
      <c r="Z84" s="3">
        <v>0</v>
      </c>
      <c r="AA84" s="3">
        <v>0</v>
      </c>
      <c r="AB84" s="3">
        <v>0</v>
      </c>
      <c r="AC84" s="3">
        <v>0</v>
      </c>
      <c r="AD84" s="3">
        <v>0</v>
      </c>
      <c r="AE84" s="3">
        <v>0</v>
      </c>
      <c r="AF84" s="1" t="s">
        <v>399</v>
      </c>
    </row>
    <row r="85" spans="1:32" x14ac:dyDescent="0.2">
      <c r="A85" s="1" t="s">
        <v>154</v>
      </c>
      <c r="B85" s="1" t="s">
        <v>299</v>
      </c>
      <c r="C85" s="1" t="s">
        <v>234</v>
      </c>
      <c r="D85" s="1" t="s">
        <v>179</v>
      </c>
      <c r="E85" s="3">
        <v>47.422222222222224</v>
      </c>
      <c r="F85" s="3">
        <v>9.171302717900657</v>
      </c>
      <c r="G85" s="3">
        <v>8.4666213683224001</v>
      </c>
      <c r="H85" s="3">
        <v>3.8462394564198692</v>
      </c>
      <c r="I85" s="3">
        <v>3.1415581068416119</v>
      </c>
      <c r="J85" s="3">
        <v>434.92355555555559</v>
      </c>
      <c r="K85" s="3">
        <v>0</v>
      </c>
      <c r="L85" s="39">
        <v>182.39722222222224</v>
      </c>
      <c r="M85" s="39">
        <v>148.97966666666667</v>
      </c>
      <c r="N85" s="3">
        <v>27.995333333333338</v>
      </c>
      <c r="O85" s="3">
        <v>5.4222222222222225</v>
      </c>
      <c r="P85" s="3">
        <v>36.345444444444446</v>
      </c>
      <c r="Q85" s="3">
        <v>36.345444444444446</v>
      </c>
      <c r="R85" s="3">
        <v>0</v>
      </c>
      <c r="S85" s="3">
        <v>216.18088888888892</v>
      </c>
      <c r="T85" s="3">
        <v>197.70622222222224</v>
      </c>
      <c r="U85" s="3">
        <v>18.474666666666668</v>
      </c>
      <c r="V85" s="3">
        <v>0</v>
      </c>
      <c r="W85" s="3">
        <v>0</v>
      </c>
      <c r="X85" s="3">
        <v>0</v>
      </c>
      <c r="Y85" s="3">
        <v>0</v>
      </c>
      <c r="Z85" s="3">
        <v>0</v>
      </c>
      <c r="AA85" s="3">
        <v>0</v>
      </c>
      <c r="AB85" s="3">
        <v>0</v>
      </c>
      <c r="AC85" s="3">
        <v>0</v>
      </c>
      <c r="AD85" s="3">
        <v>0</v>
      </c>
      <c r="AE85" s="3">
        <v>0</v>
      </c>
      <c r="AF85" s="1" t="s">
        <v>400</v>
      </c>
    </row>
    <row r="86" spans="1:32" x14ac:dyDescent="0.2">
      <c r="A86" s="1" t="s">
        <v>154</v>
      </c>
      <c r="B86" s="1" t="s">
        <v>300</v>
      </c>
      <c r="C86" s="1" t="s">
        <v>301</v>
      </c>
      <c r="D86" s="1" t="s">
        <v>200</v>
      </c>
      <c r="E86" s="3">
        <v>76.111111111111114</v>
      </c>
      <c r="F86" s="3">
        <v>3.8793532846715322</v>
      </c>
      <c r="G86" s="3">
        <v>3.5397255474452551</v>
      </c>
      <c r="H86" s="3">
        <v>1.4532525547445256</v>
      </c>
      <c r="I86" s="3">
        <v>1.1904408759124088</v>
      </c>
      <c r="J86" s="3">
        <v>295.26188888888885</v>
      </c>
      <c r="K86" s="3">
        <v>24.744333333333334</v>
      </c>
      <c r="L86" s="39">
        <v>110.60866666666668</v>
      </c>
      <c r="M86" s="39">
        <v>90.605777777777789</v>
      </c>
      <c r="N86" s="3">
        <v>14.314</v>
      </c>
      <c r="O86" s="3">
        <v>5.6888888888888891</v>
      </c>
      <c r="P86" s="3">
        <v>40.479111111111109</v>
      </c>
      <c r="Q86" s="3">
        <v>34.632555555555555</v>
      </c>
      <c r="R86" s="3">
        <v>5.8465555555555557</v>
      </c>
      <c r="S86" s="3">
        <v>144.1741111111111</v>
      </c>
      <c r="T86" s="3">
        <v>136.58966666666666</v>
      </c>
      <c r="U86" s="3">
        <v>7.026888888888891</v>
      </c>
      <c r="V86" s="3">
        <v>0.55755555555555547</v>
      </c>
      <c r="W86" s="3">
        <v>24.744333333333334</v>
      </c>
      <c r="X86" s="3">
        <v>0.13244444444444445</v>
      </c>
      <c r="Y86" s="3">
        <v>0</v>
      </c>
      <c r="Z86" s="3">
        <v>0</v>
      </c>
      <c r="AA86" s="3">
        <v>0</v>
      </c>
      <c r="AB86" s="3">
        <v>0</v>
      </c>
      <c r="AC86" s="3">
        <v>23.982333333333333</v>
      </c>
      <c r="AD86" s="3">
        <v>0.62955555555555565</v>
      </c>
      <c r="AE86" s="3">
        <v>0</v>
      </c>
      <c r="AF86" s="1" t="s">
        <v>401</v>
      </c>
    </row>
    <row r="87" spans="1:32" x14ac:dyDescent="0.2">
      <c r="A87" s="1" t="s">
        <v>154</v>
      </c>
      <c r="B87" s="1" t="s">
        <v>302</v>
      </c>
      <c r="C87" s="1" t="s">
        <v>303</v>
      </c>
      <c r="D87" s="1" t="s">
        <v>200</v>
      </c>
      <c r="E87" s="3">
        <v>13.466666666666667</v>
      </c>
      <c r="F87" s="3">
        <v>5.5333993399339949</v>
      </c>
      <c r="G87" s="3">
        <v>4.8274422442244234</v>
      </c>
      <c r="H87" s="3">
        <v>2.5379042904290432</v>
      </c>
      <c r="I87" s="3">
        <v>1.8319471947194721</v>
      </c>
      <c r="J87" s="3">
        <v>74.51644444444446</v>
      </c>
      <c r="K87" s="3">
        <v>0</v>
      </c>
      <c r="L87" s="39">
        <v>34.177111111111117</v>
      </c>
      <c r="M87" s="39">
        <v>24.670222222222225</v>
      </c>
      <c r="N87" s="3">
        <v>3.5956666666666668</v>
      </c>
      <c r="O87" s="3">
        <v>5.9112222222222224</v>
      </c>
      <c r="P87" s="3">
        <v>1.3538888888888889</v>
      </c>
      <c r="Q87" s="3">
        <v>1.3538888888888889</v>
      </c>
      <c r="R87" s="3">
        <v>0</v>
      </c>
      <c r="S87" s="3">
        <v>38.985444444444447</v>
      </c>
      <c r="T87" s="3">
        <v>38.985444444444447</v>
      </c>
      <c r="U87" s="3">
        <v>0</v>
      </c>
      <c r="V87" s="3">
        <v>0</v>
      </c>
      <c r="W87" s="3">
        <v>0</v>
      </c>
      <c r="X87" s="3">
        <v>0</v>
      </c>
      <c r="Y87" s="3">
        <v>0</v>
      </c>
      <c r="Z87" s="3">
        <v>0</v>
      </c>
      <c r="AA87" s="3">
        <v>0</v>
      </c>
      <c r="AB87" s="3">
        <v>0</v>
      </c>
      <c r="AC87" s="3">
        <v>0</v>
      </c>
      <c r="AD87" s="3">
        <v>0</v>
      </c>
      <c r="AE87" s="3">
        <v>0</v>
      </c>
      <c r="AF87" s="1" t="s">
        <v>402</v>
      </c>
    </row>
    <row r="88" spans="1:32" x14ac:dyDescent="0.2">
      <c r="A88" s="1" t="s">
        <v>154</v>
      </c>
      <c r="B88" s="1" t="s">
        <v>304</v>
      </c>
      <c r="C88" s="1" t="s">
        <v>174</v>
      </c>
      <c r="D88" s="1" t="s">
        <v>175</v>
      </c>
      <c r="E88" s="3">
        <v>27.122222222222224</v>
      </c>
      <c r="F88" s="3">
        <v>6.898414584186809</v>
      </c>
      <c r="G88" s="3">
        <v>6.124956984842278</v>
      </c>
      <c r="H88" s="3">
        <v>2.1840106513723878</v>
      </c>
      <c r="I88" s="3">
        <v>1.4295534616960262</v>
      </c>
      <c r="J88" s="3">
        <v>187.10033333333334</v>
      </c>
      <c r="K88" s="3">
        <v>0</v>
      </c>
      <c r="L88" s="39">
        <v>59.235222222222212</v>
      </c>
      <c r="M88" s="39">
        <v>38.772666666666666</v>
      </c>
      <c r="N88" s="3">
        <v>14.77366666666666</v>
      </c>
      <c r="O88" s="3">
        <v>5.6888888888888891</v>
      </c>
      <c r="P88" s="3">
        <v>18.501777777777779</v>
      </c>
      <c r="Q88" s="3">
        <v>17.986444444444444</v>
      </c>
      <c r="R88" s="3">
        <v>0.51533333333333331</v>
      </c>
      <c r="S88" s="3">
        <v>109.36333333333334</v>
      </c>
      <c r="T88" s="3">
        <v>109.36333333333334</v>
      </c>
      <c r="U88" s="3">
        <v>0</v>
      </c>
      <c r="V88" s="3">
        <v>0</v>
      </c>
      <c r="W88" s="3">
        <v>0</v>
      </c>
      <c r="X88" s="3">
        <v>0</v>
      </c>
      <c r="Y88" s="3">
        <v>0</v>
      </c>
      <c r="Z88" s="3">
        <v>0</v>
      </c>
      <c r="AA88" s="3">
        <v>0</v>
      </c>
      <c r="AB88" s="3">
        <v>0</v>
      </c>
      <c r="AC88" s="3">
        <v>0</v>
      </c>
      <c r="AD88" s="3">
        <v>0</v>
      </c>
      <c r="AE88" s="3">
        <v>0</v>
      </c>
      <c r="AF88" s="1" t="s">
        <v>403</v>
      </c>
    </row>
    <row r="89" spans="1:32" x14ac:dyDescent="0.2">
      <c r="A89" s="1" t="s">
        <v>154</v>
      </c>
      <c r="B89" s="1" t="s">
        <v>305</v>
      </c>
      <c r="C89" s="1" t="s">
        <v>184</v>
      </c>
      <c r="D89" s="1" t="s">
        <v>160</v>
      </c>
      <c r="E89" s="3">
        <v>23.522222222222222</v>
      </c>
      <c r="F89" s="3">
        <v>2.7178176665092111</v>
      </c>
      <c r="G89" s="3">
        <v>2.5057250826641475</v>
      </c>
      <c r="H89" s="3">
        <v>0.85242324043457718</v>
      </c>
      <c r="I89" s="3">
        <v>0.64033065658951349</v>
      </c>
      <c r="J89" s="3">
        <v>63.929111111111112</v>
      </c>
      <c r="K89" s="3">
        <v>1.9422222222222223</v>
      </c>
      <c r="L89" s="39">
        <v>20.050888888888888</v>
      </c>
      <c r="M89" s="39">
        <v>15.061999999999999</v>
      </c>
      <c r="N89" s="3">
        <v>0</v>
      </c>
      <c r="O89" s="3">
        <v>4.9888888888888889</v>
      </c>
      <c r="P89" s="3">
        <v>10.821111111111112</v>
      </c>
      <c r="Q89" s="3">
        <v>10.821111111111112</v>
      </c>
      <c r="R89" s="3">
        <v>0</v>
      </c>
      <c r="S89" s="3">
        <v>33.057111111111112</v>
      </c>
      <c r="T89" s="3">
        <v>33.057111111111112</v>
      </c>
      <c r="U89" s="3">
        <v>0</v>
      </c>
      <c r="V89" s="3">
        <v>0</v>
      </c>
      <c r="W89" s="3">
        <v>1.9422222222222223</v>
      </c>
      <c r="X89" s="3">
        <v>0</v>
      </c>
      <c r="Y89" s="3">
        <v>0</v>
      </c>
      <c r="Z89" s="3">
        <v>0</v>
      </c>
      <c r="AA89" s="3">
        <v>0.13666666666666669</v>
      </c>
      <c r="AB89" s="3">
        <v>0</v>
      </c>
      <c r="AC89" s="3">
        <v>1.8055555555555556</v>
      </c>
      <c r="AD89" s="3">
        <v>0</v>
      </c>
      <c r="AE89" s="3">
        <v>0</v>
      </c>
      <c r="AF89" s="1" t="s">
        <v>404</v>
      </c>
    </row>
    <row r="90" spans="1:32" x14ac:dyDescent="0.2">
      <c r="A90" s="1" t="s">
        <v>154</v>
      </c>
      <c r="B90" s="1" t="s">
        <v>306</v>
      </c>
      <c r="C90" s="1" t="s">
        <v>159</v>
      </c>
      <c r="D90" s="1" t="s">
        <v>160</v>
      </c>
      <c r="E90" s="3">
        <v>31.766666666666666</v>
      </c>
      <c r="F90" s="3">
        <v>3.8863029031129765</v>
      </c>
      <c r="G90" s="3">
        <v>3.7072193074501576</v>
      </c>
      <c r="H90" s="3">
        <v>1.0694193774046867</v>
      </c>
      <c r="I90" s="3">
        <v>0.89033578174186778</v>
      </c>
      <c r="J90" s="3">
        <v>123.45488888888889</v>
      </c>
      <c r="K90" s="3">
        <v>0</v>
      </c>
      <c r="L90" s="39">
        <v>33.971888888888884</v>
      </c>
      <c r="M90" s="39">
        <v>28.282999999999998</v>
      </c>
      <c r="N90" s="3">
        <v>0</v>
      </c>
      <c r="O90" s="3">
        <v>5.6888888888888891</v>
      </c>
      <c r="P90" s="3">
        <v>9.507777777777779</v>
      </c>
      <c r="Q90" s="3">
        <v>9.507777777777779</v>
      </c>
      <c r="R90" s="3">
        <v>0</v>
      </c>
      <c r="S90" s="3">
        <v>79.975222222222229</v>
      </c>
      <c r="T90" s="3">
        <v>79.975222222222229</v>
      </c>
      <c r="U90" s="3">
        <v>0</v>
      </c>
      <c r="V90" s="3">
        <v>0</v>
      </c>
      <c r="W90" s="3">
        <v>0</v>
      </c>
      <c r="X90" s="3">
        <v>0</v>
      </c>
      <c r="Y90" s="3">
        <v>0</v>
      </c>
      <c r="Z90" s="3">
        <v>0</v>
      </c>
      <c r="AA90" s="3">
        <v>0</v>
      </c>
      <c r="AB90" s="3">
        <v>0</v>
      </c>
      <c r="AC90" s="3">
        <v>0</v>
      </c>
      <c r="AD90" s="3">
        <v>0</v>
      </c>
      <c r="AE90" s="3">
        <v>0</v>
      </c>
      <c r="AF90" s="1" t="s">
        <v>405</v>
      </c>
    </row>
    <row r="91" spans="1:32" x14ac:dyDescent="0.2">
      <c r="A91" s="1" t="s">
        <v>154</v>
      </c>
      <c r="B91" s="1" t="s">
        <v>307</v>
      </c>
      <c r="C91" s="1" t="s">
        <v>159</v>
      </c>
      <c r="D91" s="1" t="s">
        <v>160</v>
      </c>
      <c r="E91" s="3">
        <v>31.966666666666665</v>
      </c>
      <c r="F91" s="3">
        <v>2.9775356273896421</v>
      </c>
      <c r="G91" s="3">
        <v>2.7228953771289541</v>
      </c>
      <c r="H91" s="3">
        <v>0.90184219673270771</v>
      </c>
      <c r="I91" s="3">
        <v>0.68105665623913803</v>
      </c>
      <c r="J91" s="3">
        <v>95.181888888888892</v>
      </c>
      <c r="K91" s="3">
        <v>1.9626666666666657</v>
      </c>
      <c r="L91" s="39">
        <v>28.828888888888887</v>
      </c>
      <c r="M91" s="39">
        <v>21.771111111111111</v>
      </c>
      <c r="N91" s="3">
        <v>0.9244444444444434</v>
      </c>
      <c r="O91" s="3">
        <v>6.1333333333333337</v>
      </c>
      <c r="P91" s="3">
        <v>1.4844444444444467</v>
      </c>
      <c r="Q91" s="3">
        <v>0.40222222222222226</v>
      </c>
      <c r="R91" s="3">
        <v>1.0822222222222244</v>
      </c>
      <c r="S91" s="3">
        <v>64.86855555555556</v>
      </c>
      <c r="T91" s="3">
        <v>47.062222222222225</v>
      </c>
      <c r="U91" s="3">
        <v>17.806333333333338</v>
      </c>
      <c r="V91" s="3">
        <v>0</v>
      </c>
      <c r="W91" s="3">
        <v>1.9626666666666657</v>
      </c>
      <c r="X91" s="3">
        <v>0.85333333333333328</v>
      </c>
      <c r="Y91" s="3">
        <v>0.9244444444444434</v>
      </c>
      <c r="Z91" s="3">
        <v>0</v>
      </c>
      <c r="AA91" s="3">
        <v>0</v>
      </c>
      <c r="AB91" s="3">
        <v>0.18488888888888882</v>
      </c>
      <c r="AC91" s="3">
        <v>0</v>
      </c>
      <c r="AD91" s="3">
        <v>0</v>
      </c>
      <c r="AE91" s="3">
        <v>0</v>
      </c>
      <c r="AF91" s="1" t="s">
        <v>406</v>
      </c>
    </row>
    <row r="92" spans="1:32" x14ac:dyDescent="0.2">
      <c r="A92" s="1" t="s">
        <v>154</v>
      </c>
      <c r="B92" s="1" t="s">
        <v>308</v>
      </c>
      <c r="C92" s="1" t="s">
        <v>309</v>
      </c>
      <c r="D92" s="1" t="s">
        <v>160</v>
      </c>
      <c r="E92" s="3">
        <v>37.744444444444447</v>
      </c>
      <c r="F92" s="3">
        <v>1.9723932881954664</v>
      </c>
      <c r="G92" s="3">
        <v>1.8216720635855164</v>
      </c>
      <c r="H92" s="3">
        <v>0.53609949955843395</v>
      </c>
      <c r="I92" s="3">
        <v>0.38537827494848392</v>
      </c>
      <c r="J92" s="3">
        <v>74.446888888888893</v>
      </c>
      <c r="K92" s="3">
        <v>0</v>
      </c>
      <c r="L92" s="39">
        <v>20.234777777777779</v>
      </c>
      <c r="M92" s="39">
        <v>14.545888888888889</v>
      </c>
      <c r="N92" s="3">
        <v>0</v>
      </c>
      <c r="O92" s="3">
        <v>5.6888888888888891</v>
      </c>
      <c r="P92" s="3">
        <v>8.5685555555555553</v>
      </c>
      <c r="Q92" s="3">
        <v>8.5685555555555553</v>
      </c>
      <c r="R92" s="3">
        <v>0</v>
      </c>
      <c r="S92" s="3">
        <v>45.643555555555558</v>
      </c>
      <c r="T92" s="3">
        <v>39.866</v>
      </c>
      <c r="U92" s="3">
        <v>5.7775555555555558</v>
      </c>
      <c r="V92" s="3">
        <v>0</v>
      </c>
      <c r="W92" s="3">
        <v>0</v>
      </c>
      <c r="X92" s="3">
        <v>0</v>
      </c>
      <c r="Y92" s="3">
        <v>0</v>
      </c>
      <c r="Z92" s="3">
        <v>0</v>
      </c>
      <c r="AA92" s="3">
        <v>0</v>
      </c>
      <c r="AB92" s="3">
        <v>0</v>
      </c>
      <c r="AC92" s="3">
        <v>0</v>
      </c>
      <c r="AD92" s="3">
        <v>0</v>
      </c>
      <c r="AE92" s="3">
        <v>0</v>
      </c>
      <c r="AF92" s="1" t="s">
        <v>407</v>
      </c>
    </row>
    <row r="93" spans="1:32" x14ac:dyDescent="0.2">
      <c r="A93" s="1" t="s">
        <v>154</v>
      </c>
      <c r="B93" s="1" t="s">
        <v>310</v>
      </c>
      <c r="C93" s="1" t="s">
        <v>311</v>
      </c>
      <c r="D93" s="1" t="s">
        <v>312</v>
      </c>
      <c r="E93" s="3">
        <v>30.977777777777778</v>
      </c>
      <c r="F93" s="3">
        <v>4.2614741750358691</v>
      </c>
      <c r="G93" s="3">
        <v>4.0940853658536591</v>
      </c>
      <c r="H93" s="3">
        <v>0.72648493543758974</v>
      </c>
      <c r="I93" s="3">
        <v>0.55909612625538019</v>
      </c>
      <c r="J93" s="3">
        <v>132.01100000000002</v>
      </c>
      <c r="K93" s="3">
        <v>0</v>
      </c>
      <c r="L93" s="39">
        <v>22.504888888888892</v>
      </c>
      <c r="M93" s="39">
        <v>17.319555555555556</v>
      </c>
      <c r="N93" s="3">
        <v>4.7675555555555551</v>
      </c>
      <c r="O93" s="3">
        <v>0.4177777777777778</v>
      </c>
      <c r="P93" s="3">
        <v>20.260888888888889</v>
      </c>
      <c r="Q93" s="3">
        <v>20.260888888888889</v>
      </c>
      <c r="R93" s="3">
        <v>0</v>
      </c>
      <c r="S93" s="3">
        <v>89.245222222222225</v>
      </c>
      <c r="T93" s="3">
        <v>67.13633333333334</v>
      </c>
      <c r="U93" s="3">
        <v>22.108888888888892</v>
      </c>
      <c r="V93" s="3">
        <v>0</v>
      </c>
      <c r="W93" s="3">
        <v>0</v>
      </c>
      <c r="X93" s="3">
        <v>0</v>
      </c>
      <c r="Y93" s="3">
        <v>0</v>
      </c>
      <c r="Z93" s="3">
        <v>0</v>
      </c>
      <c r="AA93" s="3">
        <v>0</v>
      </c>
      <c r="AB93" s="3">
        <v>0</v>
      </c>
      <c r="AC93" s="3">
        <v>0</v>
      </c>
      <c r="AD93" s="3">
        <v>0</v>
      </c>
      <c r="AE93" s="3">
        <v>0</v>
      </c>
      <c r="AF93" s="1" t="s">
        <v>408</v>
      </c>
    </row>
    <row r="94" spans="1:32" x14ac:dyDescent="0.2">
      <c r="A94" s="1" t="s">
        <v>154</v>
      </c>
      <c r="B94" s="1" t="s">
        <v>313</v>
      </c>
      <c r="C94" s="1" t="s">
        <v>162</v>
      </c>
      <c r="D94" s="1" t="s">
        <v>157</v>
      </c>
      <c r="E94" s="3">
        <v>51.466666666666669</v>
      </c>
      <c r="F94" s="3">
        <v>2.9384520725388596</v>
      </c>
      <c r="G94" s="3">
        <v>2.8330980138169255</v>
      </c>
      <c r="H94" s="3">
        <v>0.69448402417961996</v>
      </c>
      <c r="I94" s="3">
        <v>0.58912996545768559</v>
      </c>
      <c r="J94" s="3">
        <v>151.23233333333332</v>
      </c>
      <c r="K94" s="3">
        <v>0</v>
      </c>
      <c r="L94" s="39">
        <v>35.742777777777775</v>
      </c>
      <c r="M94" s="39">
        <v>30.320555555555554</v>
      </c>
      <c r="N94" s="3">
        <v>0</v>
      </c>
      <c r="O94" s="3">
        <v>5.4222222222222225</v>
      </c>
      <c r="P94" s="3">
        <v>27.807777777777776</v>
      </c>
      <c r="Q94" s="3">
        <v>27.807777777777776</v>
      </c>
      <c r="R94" s="3">
        <v>0</v>
      </c>
      <c r="S94" s="3">
        <v>87.681777777777768</v>
      </c>
      <c r="T94" s="3">
        <v>87.681777777777768</v>
      </c>
      <c r="U94" s="3">
        <v>0</v>
      </c>
      <c r="V94" s="3">
        <v>0</v>
      </c>
      <c r="W94" s="3">
        <v>0</v>
      </c>
      <c r="X94" s="3">
        <v>0</v>
      </c>
      <c r="Y94" s="3">
        <v>0</v>
      </c>
      <c r="Z94" s="3">
        <v>0</v>
      </c>
      <c r="AA94" s="3">
        <v>0</v>
      </c>
      <c r="AB94" s="3">
        <v>0</v>
      </c>
      <c r="AC94" s="3">
        <v>0</v>
      </c>
      <c r="AD94" s="3">
        <v>0</v>
      </c>
      <c r="AE94" s="3">
        <v>0</v>
      </c>
      <c r="AF94" s="1" t="s">
        <v>409</v>
      </c>
    </row>
    <row r="95" spans="1:32" x14ac:dyDescent="0.2">
      <c r="A95" s="1" t="s">
        <v>154</v>
      </c>
      <c r="B95" s="1" t="s">
        <v>314</v>
      </c>
      <c r="C95" s="1" t="s">
        <v>315</v>
      </c>
      <c r="D95" s="1" t="s">
        <v>316</v>
      </c>
      <c r="E95" s="3">
        <v>15.055555555555555</v>
      </c>
      <c r="F95" s="3">
        <v>7.1254833948339487</v>
      </c>
      <c r="G95" s="3">
        <v>6.193933579335793</v>
      </c>
      <c r="H95" s="3">
        <v>2.3808118081180814</v>
      </c>
      <c r="I95" s="3">
        <v>1.4492619926199262</v>
      </c>
      <c r="J95" s="3">
        <v>107.27811111111112</v>
      </c>
      <c r="K95" s="3">
        <v>0</v>
      </c>
      <c r="L95" s="39">
        <v>35.844444444444449</v>
      </c>
      <c r="M95" s="39">
        <v>21.819444444444443</v>
      </c>
      <c r="N95" s="3">
        <v>8.2888888888888896</v>
      </c>
      <c r="O95" s="3">
        <v>5.7361111111111107</v>
      </c>
      <c r="P95" s="3">
        <v>5.3281111111111112</v>
      </c>
      <c r="Q95" s="3">
        <v>5.3281111111111112</v>
      </c>
      <c r="R95" s="3">
        <v>0</v>
      </c>
      <c r="S95" s="3">
        <v>66.105555555555554</v>
      </c>
      <c r="T95" s="3">
        <v>66.105555555555554</v>
      </c>
      <c r="U95" s="3">
        <v>0</v>
      </c>
      <c r="V95" s="3">
        <v>0</v>
      </c>
      <c r="W95" s="3">
        <v>0</v>
      </c>
      <c r="X95" s="3">
        <v>0</v>
      </c>
      <c r="Y95" s="3">
        <v>0</v>
      </c>
      <c r="Z95" s="3">
        <v>0</v>
      </c>
      <c r="AA95" s="3">
        <v>0</v>
      </c>
      <c r="AB95" s="3">
        <v>0</v>
      </c>
      <c r="AC95" s="3">
        <v>0</v>
      </c>
      <c r="AD95" s="3">
        <v>0</v>
      </c>
      <c r="AE95" s="3">
        <v>0</v>
      </c>
      <c r="AF95" s="1" t="s">
        <v>410</v>
      </c>
    </row>
    <row r="96" spans="1:32" x14ac:dyDescent="0.2">
      <c r="J96" s="3"/>
      <c r="K96" s="3"/>
      <c r="L96" s="3"/>
      <c r="M96" s="3"/>
      <c r="N96" s="3"/>
      <c r="O96" s="3"/>
      <c r="P96" s="3"/>
      <c r="Q96" s="3"/>
      <c r="R96" s="3"/>
      <c r="S96" s="3"/>
      <c r="T96" s="3"/>
      <c r="U96" s="3"/>
      <c r="V96" s="3"/>
      <c r="W96" s="3"/>
    </row>
    <row r="97" spans="1:32" x14ac:dyDescent="0.2">
      <c r="A97" s="1"/>
      <c r="B97" s="1"/>
      <c r="C97" s="1"/>
      <c r="D97" s="1"/>
      <c r="E97" s="1"/>
      <c r="F97" s="1"/>
      <c r="H97" s="1"/>
      <c r="K97" s="3"/>
      <c r="L97" s="3"/>
      <c r="P97" s="1"/>
      <c r="Q97" s="1"/>
      <c r="R97" s="1"/>
      <c r="T97" s="1"/>
      <c r="U97" s="1"/>
      <c r="V97" s="1"/>
      <c r="X97" s="1"/>
      <c r="Y97" s="1"/>
      <c r="Z97" s="1"/>
      <c r="AA97" s="1"/>
      <c r="AB97" s="1"/>
      <c r="AC97" s="1"/>
      <c r="AD97" s="1"/>
      <c r="AE97" s="1"/>
      <c r="AF97" s="1"/>
    </row>
  </sheetData>
  <dataConsolidate>
    <dataRefs count="1">
      <dataRef ref="H1:J1048576" sheet="Nurse"/>
    </dataRefs>
  </dataConsolidate>
  <phoneticPr fontId="6" type="noConversion"/>
  <pageMargins left="0.7" right="0.7" top="0.75" bottom="0.75" header="0.3" footer="0.3"/>
  <pageSetup orientation="portrait" horizontalDpi="1200" verticalDpi="1200" r:id="rId1"/>
  <ignoredErrors>
    <ignoredError sqref="AF2:AF95"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3B643-60F5-4B07-B156-A949D42D0480}">
  <sheetPr>
    <outlinePr summaryRight="0"/>
  </sheetPr>
  <dimension ref="A1:AQ95"/>
  <sheetViews>
    <sheetView zoomScale="80" zoomScaleNormal="80" workbookViewId="0">
      <pane xSplit="4" ySplit="1" topLeftCell="E2" activePane="bottomRight" state="frozen"/>
      <selection pane="topRight" activeCell="E1" sqref="E1"/>
      <selection pane="bottomLeft" activeCell="A2" sqref="A2"/>
      <selection pane="bottomRight"/>
    </sheetView>
  </sheetViews>
  <sheetFormatPr baseColWidth="10" defaultColWidth="12.6640625" defaultRowHeight="15" outlineLevelCol="1" x14ac:dyDescent="0.2"/>
  <cols>
    <col min="1" max="1" width="7.6640625" style="1" customWidth="1"/>
    <col min="2" max="2" width="30.6640625" style="1" customWidth="1"/>
    <col min="3" max="4" width="16.6640625" style="1" customWidth="1"/>
    <col min="5" max="7" width="12.6640625" style="1"/>
    <col min="8" max="8" width="12.6640625" style="4"/>
    <col min="9" max="10" width="12.6640625" style="1"/>
    <col min="11" max="11" width="12.6640625" style="4" collapsed="1"/>
    <col min="12" max="12" width="12.6640625" style="1" hidden="1" customWidth="1" outlineLevel="1"/>
    <col min="13" max="13" width="12.6640625" hidden="1" customWidth="1" outlineLevel="1"/>
    <col min="14" max="14" width="12.6640625" style="4" hidden="1" customWidth="1" outlineLevel="1"/>
    <col min="15" max="16" width="12.6640625" style="1" hidden="1" customWidth="1" outlineLevel="1"/>
    <col min="17" max="17" width="12.6640625" style="4" hidden="1" customWidth="1" outlineLevel="1"/>
    <col min="18" max="18" width="12.6640625" style="1" hidden="1" customWidth="1" outlineLevel="1"/>
    <col min="19" max="19" width="12.6640625" hidden="1" customWidth="1" outlineLevel="1"/>
    <col min="20" max="20" width="12.6640625" style="1" hidden="1" customWidth="1" outlineLevel="1"/>
    <col min="21" max="21" width="12.6640625" hidden="1" customWidth="1" outlineLevel="1"/>
    <col min="22" max="22" width="12.6640625" style="1" hidden="1" customWidth="1" outlineLevel="1"/>
    <col min="23" max="23" width="12.6640625" style="4" hidden="1" customWidth="1" outlineLevel="1"/>
    <col min="24" max="25" width="12.6640625" style="1" hidden="1" customWidth="1" outlineLevel="1"/>
    <col min="26" max="26" width="12.6640625" style="4" hidden="1" customWidth="1" outlineLevel="1"/>
    <col min="27" max="27" width="12.6640625" style="1" hidden="1" customWidth="1" outlineLevel="1"/>
    <col min="28" max="28" width="12.6640625" hidden="1" customWidth="1" outlineLevel="1"/>
    <col min="29" max="29" width="12.6640625" style="4" hidden="1" customWidth="1" outlineLevel="1"/>
    <col min="30" max="31" width="12.6640625" style="1" hidden="1" customWidth="1" outlineLevel="1"/>
    <col min="32" max="32" width="12.6640625" style="4" hidden="1" customWidth="1" outlineLevel="1"/>
    <col min="33" max="33" width="12.6640625" style="1" hidden="1" customWidth="1" outlineLevel="1"/>
    <col min="34" max="34" width="12.6640625" hidden="1" customWidth="1" outlineLevel="1"/>
    <col min="35" max="35" width="12.6640625" style="4" hidden="1" customWidth="1" outlineLevel="1"/>
    <col min="36" max="36" width="12.6640625" style="1" hidden="1" customWidth="1" outlineLevel="1"/>
    <col min="37" max="37" width="12.6640625" hidden="1" customWidth="1" outlineLevel="1"/>
    <col min="38" max="38" width="12.6640625" style="4" hidden="1" customWidth="1" outlineLevel="1"/>
    <col min="39" max="39" width="12.6640625" style="1" hidden="1" customWidth="1" outlineLevel="1"/>
    <col min="40" max="40" width="12.6640625" hidden="1" customWidth="1" outlineLevel="1"/>
    <col min="41" max="41" width="12.6640625" style="4" hidden="1" customWidth="1" outlineLevel="1"/>
    <col min="43" max="16384" width="12.6640625" style="1"/>
  </cols>
  <sheetData>
    <row r="1" spans="1:43" s="5" customFormat="1" ht="150" customHeight="1" x14ac:dyDescent="0.2">
      <c r="A1" s="5" t="s">
        <v>0</v>
      </c>
      <c r="B1" s="5" t="s">
        <v>2</v>
      </c>
      <c r="C1" s="5" t="s">
        <v>18</v>
      </c>
      <c r="D1" s="5" t="s">
        <v>3</v>
      </c>
      <c r="E1" s="5" t="s">
        <v>4</v>
      </c>
      <c r="F1" s="5" t="s">
        <v>19</v>
      </c>
      <c r="G1" s="5" t="s">
        <v>26</v>
      </c>
      <c r="H1" s="6" t="s">
        <v>28</v>
      </c>
      <c r="I1" s="5" t="s">
        <v>20</v>
      </c>
      <c r="J1" s="5" t="s">
        <v>39</v>
      </c>
      <c r="K1" s="6" t="s">
        <v>40</v>
      </c>
      <c r="L1" s="5" t="s">
        <v>5</v>
      </c>
      <c r="M1" s="5" t="s">
        <v>10</v>
      </c>
      <c r="N1" s="6" t="s">
        <v>14</v>
      </c>
      <c r="O1" s="5" t="s">
        <v>8</v>
      </c>
      <c r="P1" s="5" t="s">
        <v>43</v>
      </c>
      <c r="Q1" s="6" t="s">
        <v>38</v>
      </c>
      <c r="R1" s="5" t="s">
        <v>9</v>
      </c>
      <c r="S1" s="5" t="s">
        <v>41</v>
      </c>
      <c r="T1" s="5" t="s">
        <v>37</v>
      </c>
      <c r="U1" s="5" t="s">
        <v>21</v>
      </c>
      <c r="V1" s="5" t="s">
        <v>33</v>
      </c>
      <c r="W1" s="6" t="s">
        <v>36</v>
      </c>
      <c r="X1" s="5" t="s">
        <v>6</v>
      </c>
      <c r="Y1" s="5" t="s">
        <v>11</v>
      </c>
      <c r="Z1" s="6" t="s">
        <v>32</v>
      </c>
      <c r="AA1" s="5" t="s">
        <v>22</v>
      </c>
      <c r="AB1" s="5" t="s">
        <v>42</v>
      </c>
      <c r="AC1" s="6" t="s">
        <v>31</v>
      </c>
      <c r="AD1" s="5" t="s">
        <v>24</v>
      </c>
      <c r="AE1" s="5" t="s">
        <v>35</v>
      </c>
      <c r="AF1" s="6" t="s">
        <v>34</v>
      </c>
      <c r="AG1" s="5" t="s">
        <v>7</v>
      </c>
      <c r="AH1" s="5" t="s">
        <v>12</v>
      </c>
      <c r="AI1" s="6" t="s">
        <v>13</v>
      </c>
      <c r="AJ1" s="5" t="s">
        <v>25</v>
      </c>
      <c r="AK1" s="5" t="s">
        <v>75</v>
      </c>
      <c r="AL1" s="6" t="s">
        <v>30</v>
      </c>
      <c r="AM1" s="5" t="s">
        <v>23</v>
      </c>
      <c r="AN1" s="5" t="s">
        <v>76</v>
      </c>
      <c r="AO1" s="6" t="s">
        <v>29</v>
      </c>
      <c r="AP1" s="5" t="s">
        <v>1</v>
      </c>
      <c r="AQ1" s="5" t="s">
        <v>45</v>
      </c>
    </row>
    <row r="2" spans="1:43" x14ac:dyDescent="0.2">
      <c r="A2" s="1" t="s">
        <v>154</v>
      </c>
      <c r="B2" s="1" t="s">
        <v>155</v>
      </c>
      <c r="C2" s="1" t="s">
        <v>156</v>
      </c>
      <c r="D2" s="1" t="s">
        <v>157</v>
      </c>
      <c r="E2" s="3">
        <v>108.93333333333334</v>
      </c>
      <c r="F2" s="3">
        <v>411.54188888888888</v>
      </c>
      <c r="G2" s="3">
        <v>21.207888888888888</v>
      </c>
      <c r="H2" s="4">
        <v>5.1532758782216581E-2</v>
      </c>
      <c r="I2" s="3">
        <v>102.39599999999999</v>
      </c>
      <c r="J2" s="3">
        <v>5.1391111111111121</v>
      </c>
      <c r="K2" s="4">
        <v>5.0188592436336506E-2</v>
      </c>
      <c r="L2" s="3">
        <v>91.040444444444432</v>
      </c>
      <c r="M2" s="3">
        <v>5.1391111111111121</v>
      </c>
      <c r="N2" s="4">
        <v>5.6448660180335009E-2</v>
      </c>
      <c r="O2" s="3">
        <v>5.666666666666667</v>
      </c>
      <c r="P2" s="3">
        <v>0</v>
      </c>
      <c r="Q2" s="4">
        <v>0</v>
      </c>
      <c r="R2" s="3">
        <v>5.6888888888888891</v>
      </c>
      <c r="S2" s="3">
        <v>0</v>
      </c>
      <c r="T2" s="4">
        <v>0</v>
      </c>
      <c r="U2" s="3">
        <v>49.271222222222221</v>
      </c>
      <c r="V2" s="3">
        <v>2.7777777777777776E-2</v>
      </c>
      <c r="W2" s="4">
        <v>5.6377285817053445E-4</v>
      </c>
      <c r="X2" s="3">
        <v>41.198888888888888</v>
      </c>
      <c r="Y2" s="3">
        <v>2.7777777777777776E-2</v>
      </c>
      <c r="Z2" s="4">
        <v>6.7423609050945273E-4</v>
      </c>
      <c r="AA2" s="3">
        <v>8.0723333333333311</v>
      </c>
      <c r="AB2" s="3">
        <v>0</v>
      </c>
      <c r="AC2" s="4">
        <v>0</v>
      </c>
      <c r="AD2" s="3">
        <v>259.87466666666666</v>
      </c>
      <c r="AE2" s="3">
        <v>16.040999999999997</v>
      </c>
      <c r="AF2" s="4">
        <v>6.1725908899674706E-2</v>
      </c>
      <c r="AG2" s="3">
        <v>237.73377777777779</v>
      </c>
      <c r="AH2" s="3">
        <v>16.040999999999997</v>
      </c>
      <c r="AI2" s="4">
        <v>6.7474635493296881E-2</v>
      </c>
      <c r="AJ2" s="3">
        <v>22.140888888888881</v>
      </c>
      <c r="AK2" s="3">
        <v>0</v>
      </c>
      <c r="AL2" s="4">
        <v>0</v>
      </c>
      <c r="AM2" s="3">
        <v>0</v>
      </c>
      <c r="AN2" s="3">
        <v>0</v>
      </c>
      <c r="AO2" s="4">
        <v>0</v>
      </c>
      <c r="AP2" s="3" t="s">
        <v>317</v>
      </c>
      <c r="AQ2" s="1">
        <v>8</v>
      </c>
    </row>
    <row r="3" spans="1:43" x14ac:dyDescent="0.2">
      <c r="A3" s="1" t="s">
        <v>154</v>
      </c>
      <c r="B3" s="1" t="s">
        <v>158</v>
      </c>
      <c r="C3" s="1" t="s">
        <v>159</v>
      </c>
      <c r="D3" s="1" t="s">
        <v>160</v>
      </c>
      <c r="E3" s="3">
        <v>80.955555555555549</v>
      </c>
      <c r="F3" s="3">
        <v>273.11444444444442</v>
      </c>
      <c r="G3" s="3">
        <v>21.558666666666671</v>
      </c>
      <c r="H3" s="4">
        <v>7.8936384014841182E-2</v>
      </c>
      <c r="I3" s="3">
        <v>58.995222222222225</v>
      </c>
      <c r="J3" s="3">
        <v>7.8893333333333358</v>
      </c>
      <c r="K3" s="4">
        <v>0.13372834334983816</v>
      </c>
      <c r="L3" s="3">
        <v>41.281111111111116</v>
      </c>
      <c r="M3" s="3">
        <v>4.9382222222222225</v>
      </c>
      <c r="N3" s="4">
        <v>0.1196242564530455</v>
      </c>
      <c r="O3" s="3">
        <v>12.025222222222219</v>
      </c>
      <c r="P3" s="3">
        <v>2.9511111111111132</v>
      </c>
      <c r="Q3" s="4">
        <v>0.2454101102312734</v>
      </c>
      <c r="R3" s="3">
        <v>5.6888888888888891</v>
      </c>
      <c r="S3" s="3">
        <v>0</v>
      </c>
      <c r="T3" s="4">
        <v>0</v>
      </c>
      <c r="U3" s="3">
        <v>55.31744444444444</v>
      </c>
      <c r="V3" s="3">
        <v>2.9624444444444435</v>
      </c>
      <c r="W3" s="4">
        <v>5.3553530431429096E-2</v>
      </c>
      <c r="X3" s="3">
        <v>54.727222222222217</v>
      </c>
      <c r="Y3" s="3">
        <v>2.3722222222222222</v>
      </c>
      <c r="Z3" s="4">
        <v>4.3346293232090473E-2</v>
      </c>
      <c r="AA3" s="3">
        <v>0.59022222222222143</v>
      </c>
      <c r="AB3" s="3">
        <v>0.59022222222222143</v>
      </c>
      <c r="AC3" s="4">
        <v>1</v>
      </c>
      <c r="AD3" s="3">
        <v>158.80177777777777</v>
      </c>
      <c r="AE3" s="3">
        <v>10.706888888888891</v>
      </c>
      <c r="AF3" s="4">
        <v>6.742297875198712E-2</v>
      </c>
      <c r="AG3" s="3">
        <v>135.227</v>
      </c>
      <c r="AH3" s="3">
        <v>10.706888888888891</v>
      </c>
      <c r="AI3" s="4">
        <v>7.917715314906705E-2</v>
      </c>
      <c r="AJ3" s="3">
        <v>23.574777777777772</v>
      </c>
      <c r="AK3" s="3">
        <v>0</v>
      </c>
      <c r="AL3" s="4">
        <v>0</v>
      </c>
      <c r="AM3" s="3">
        <v>0</v>
      </c>
      <c r="AN3" s="3">
        <v>0</v>
      </c>
      <c r="AO3" s="4">
        <v>0</v>
      </c>
      <c r="AP3" s="3" t="s">
        <v>318</v>
      </c>
      <c r="AQ3" s="1">
        <v>8</v>
      </c>
    </row>
    <row r="4" spans="1:43" x14ac:dyDescent="0.2">
      <c r="A4" s="1" t="s">
        <v>154</v>
      </c>
      <c r="B4" s="1" t="s">
        <v>161</v>
      </c>
      <c r="C4" s="1" t="s">
        <v>162</v>
      </c>
      <c r="D4" s="1" t="s">
        <v>157</v>
      </c>
      <c r="E4" s="3">
        <v>17.177777777777777</v>
      </c>
      <c r="F4" s="3">
        <v>110.52355555555556</v>
      </c>
      <c r="G4" s="3">
        <v>0</v>
      </c>
      <c r="H4" s="4">
        <v>0</v>
      </c>
      <c r="I4" s="3">
        <v>36.04922222222222</v>
      </c>
      <c r="J4" s="3">
        <v>0</v>
      </c>
      <c r="K4" s="4">
        <v>0</v>
      </c>
      <c r="L4" s="3">
        <v>25.915888888888887</v>
      </c>
      <c r="M4" s="3">
        <v>0</v>
      </c>
      <c r="N4" s="4">
        <v>0</v>
      </c>
      <c r="O4" s="3">
        <v>5.333333333333333</v>
      </c>
      <c r="P4" s="3">
        <v>0</v>
      </c>
      <c r="Q4" s="4">
        <v>0</v>
      </c>
      <c r="R4" s="3">
        <v>4.8</v>
      </c>
      <c r="S4" s="3">
        <v>0</v>
      </c>
      <c r="T4" s="4">
        <v>0</v>
      </c>
      <c r="U4" s="3">
        <v>11.575888888888889</v>
      </c>
      <c r="V4" s="3">
        <v>0</v>
      </c>
      <c r="W4" s="4">
        <v>0</v>
      </c>
      <c r="X4" s="3">
        <v>11.575888888888889</v>
      </c>
      <c r="Y4" s="3">
        <v>0</v>
      </c>
      <c r="Z4" s="4">
        <v>0</v>
      </c>
      <c r="AA4" s="3">
        <v>0</v>
      </c>
      <c r="AB4" s="3">
        <v>0</v>
      </c>
      <c r="AC4" s="4">
        <v>0</v>
      </c>
      <c r="AD4" s="3">
        <v>62.898444444444443</v>
      </c>
      <c r="AE4" s="3">
        <v>0</v>
      </c>
      <c r="AF4" s="4">
        <v>0</v>
      </c>
      <c r="AG4" s="3">
        <v>62.898444444444443</v>
      </c>
      <c r="AH4" s="3">
        <v>0</v>
      </c>
      <c r="AI4" s="4">
        <v>0</v>
      </c>
      <c r="AJ4" s="3">
        <v>0</v>
      </c>
      <c r="AK4" s="3">
        <v>0</v>
      </c>
      <c r="AL4" s="4">
        <v>0</v>
      </c>
      <c r="AM4" s="3">
        <v>0</v>
      </c>
      <c r="AN4" s="3">
        <v>0</v>
      </c>
      <c r="AO4" s="4">
        <v>0</v>
      </c>
      <c r="AP4" s="3" t="s">
        <v>319</v>
      </c>
      <c r="AQ4" s="1">
        <v>8</v>
      </c>
    </row>
    <row r="5" spans="1:43" x14ac:dyDescent="0.2">
      <c r="A5" s="1" t="s">
        <v>154</v>
      </c>
      <c r="B5" s="1" t="s">
        <v>163</v>
      </c>
      <c r="C5" s="1" t="s">
        <v>164</v>
      </c>
      <c r="D5" s="1" t="s">
        <v>165</v>
      </c>
      <c r="E5" s="3">
        <v>33.62222222222222</v>
      </c>
      <c r="F5" s="3">
        <v>148.55011111111111</v>
      </c>
      <c r="G5" s="3">
        <v>59.408777777777772</v>
      </c>
      <c r="H5" s="4">
        <v>0.39992415578431817</v>
      </c>
      <c r="I5" s="3">
        <v>39.968777777777781</v>
      </c>
      <c r="J5" s="3">
        <v>9.5201111111111079</v>
      </c>
      <c r="K5" s="4">
        <v>0.23818869728871692</v>
      </c>
      <c r="L5" s="3">
        <v>28.873555555555555</v>
      </c>
      <c r="M5" s="3">
        <v>9.5201111111111079</v>
      </c>
      <c r="N5" s="4">
        <v>0.32971731149610167</v>
      </c>
      <c r="O5" s="3">
        <v>5.4952222222222211</v>
      </c>
      <c r="P5" s="3">
        <v>0</v>
      </c>
      <c r="Q5" s="4">
        <v>0</v>
      </c>
      <c r="R5" s="3">
        <v>5.6</v>
      </c>
      <c r="S5" s="3">
        <v>0</v>
      </c>
      <c r="T5" s="4">
        <v>0</v>
      </c>
      <c r="U5" s="3">
        <v>18.308333333333334</v>
      </c>
      <c r="V5" s="3">
        <v>6.8723333333333319</v>
      </c>
      <c r="W5" s="4">
        <v>0.37536640873918969</v>
      </c>
      <c r="X5" s="3">
        <v>12.592000000000001</v>
      </c>
      <c r="Y5" s="3">
        <v>6.8723333333333319</v>
      </c>
      <c r="Z5" s="4">
        <v>0.54576980093180838</v>
      </c>
      <c r="AA5" s="3">
        <v>5.7163333333333322</v>
      </c>
      <c r="AB5" s="3">
        <v>0</v>
      </c>
      <c r="AC5" s="4">
        <v>0</v>
      </c>
      <c r="AD5" s="3">
        <v>90.272999999999996</v>
      </c>
      <c r="AE5" s="3">
        <v>43.016333333333336</v>
      </c>
      <c r="AF5" s="4">
        <v>0.47651383396290514</v>
      </c>
      <c r="AG5" s="3">
        <v>83.471111111111114</v>
      </c>
      <c r="AH5" s="3">
        <v>43.016333333333336</v>
      </c>
      <c r="AI5" s="4">
        <v>0.51534396464512011</v>
      </c>
      <c r="AJ5" s="3">
        <v>6.8018888888888895</v>
      </c>
      <c r="AK5" s="3">
        <v>0</v>
      </c>
      <c r="AL5" s="4">
        <v>0</v>
      </c>
      <c r="AM5" s="3">
        <v>0</v>
      </c>
      <c r="AN5" s="3">
        <v>0</v>
      </c>
      <c r="AO5" s="4">
        <v>0</v>
      </c>
      <c r="AP5" s="3" t="s">
        <v>320</v>
      </c>
      <c r="AQ5" s="1">
        <v>8</v>
      </c>
    </row>
    <row r="6" spans="1:43" x14ac:dyDescent="0.2">
      <c r="A6" s="1" t="s">
        <v>154</v>
      </c>
      <c r="B6" s="1" t="s">
        <v>166</v>
      </c>
      <c r="C6" s="1" t="s">
        <v>159</v>
      </c>
      <c r="D6" s="1" t="s">
        <v>160</v>
      </c>
      <c r="E6" s="3">
        <v>52.322222222222223</v>
      </c>
      <c r="F6" s="3">
        <v>180.17711111111112</v>
      </c>
      <c r="G6" s="3">
        <v>4.421777777777776</v>
      </c>
      <c r="H6" s="4">
        <v>2.4541284686549151E-2</v>
      </c>
      <c r="I6" s="3">
        <v>56.834555555555561</v>
      </c>
      <c r="J6" s="3">
        <v>3.1797777777777751</v>
      </c>
      <c r="K6" s="4">
        <v>5.5947965928396404E-2</v>
      </c>
      <c r="L6" s="3">
        <v>46.951444444444448</v>
      </c>
      <c r="M6" s="3">
        <v>0.442</v>
      </c>
      <c r="N6" s="4">
        <v>9.4139808738578617E-3</v>
      </c>
      <c r="O6" s="3">
        <v>4.1942222222222263</v>
      </c>
      <c r="P6" s="3">
        <v>2.737777777777775</v>
      </c>
      <c r="Q6" s="4">
        <v>0.65274981455971048</v>
      </c>
      <c r="R6" s="3">
        <v>5.6888888888888891</v>
      </c>
      <c r="S6" s="3">
        <v>0</v>
      </c>
      <c r="T6" s="4">
        <v>0</v>
      </c>
      <c r="U6" s="3">
        <v>20.916999999999994</v>
      </c>
      <c r="V6" s="3">
        <v>0.54755555555555624</v>
      </c>
      <c r="W6" s="4">
        <v>2.6177537675362451E-2</v>
      </c>
      <c r="X6" s="3">
        <v>14.769444444444444</v>
      </c>
      <c r="Y6" s="3">
        <v>0</v>
      </c>
      <c r="Z6" s="4">
        <v>0</v>
      </c>
      <c r="AA6" s="3">
        <v>6.1475555555555506</v>
      </c>
      <c r="AB6" s="3">
        <v>0.54755555555555624</v>
      </c>
      <c r="AC6" s="4">
        <v>8.9068825910931362E-2</v>
      </c>
      <c r="AD6" s="3">
        <v>102.42555555555555</v>
      </c>
      <c r="AE6" s="3">
        <v>0.69444444444444442</v>
      </c>
      <c r="AF6" s="4">
        <v>6.7799919724895047E-3</v>
      </c>
      <c r="AG6" s="3">
        <v>98.6</v>
      </c>
      <c r="AH6" s="3">
        <v>0.69444444444444442</v>
      </c>
      <c r="AI6" s="4">
        <v>7.0430471038990311E-3</v>
      </c>
      <c r="AJ6" s="3">
        <v>3.8255555555555563</v>
      </c>
      <c r="AK6" s="3">
        <v>0</v>
      </c>
      <c r="AL6" s="4">
        <v>0</v>
      </c>
      <c r="AM6" s="3">
        <v>0</v>
      </c>
      <c r="AN6" s="3">
        <v>0</v>
      </c>
      <c r="AO6" s="4">
        <v>0</v>
      </c>
      <c r="AP6" s="3" t="s">
        <v>321</v>
      </c>
      <c r="AQ6" s="1">
        <v>8</v>
      </c>
    </row>
    <row r="7" spans="1:43" x14ac:dyDescent="0.2">
      <c r="A7" s="1" t="s">
        <v>154</v>
      </c>
      <c r="B7" s="1" t="s">
        <v>167</v>
      </c>
      <c r="C7" s="1" t="s">
        <v>168</v>
      </c>
      <c r="D7" s="1" t="s">
        <v>169</v>
      </c>
      <c r="E7" s="3">
        <v>36.87777777777778</v>
      </c>
      <c r="F7" s="3">
        <v>115.08311111111111</v>
      </c>
      <c r="G7" s="3">
        <v>3.4133333333333331</v>
      </c>
      <c r="H7" s="4">
        <v>2.9659724180012899E-2</v>
      </c>
      <c r="I7" s="3">
        <v>34.172777777777782</v>
      </c>
      <c r="J7" s="3">
        <v>2.8444444444444446</v>
      </c>
      <c r="K7" s="4">
        <v>8.3237144575766933E-2</v>
      </c>
      <c r="L7" s="3">
        <v>25.639444444444447</v>
      </c>
      <c r="M7" s="3">
        <v>0</v>
      </c>
      <c r="N7" s="4">
        <v>0</v>
      </c>
      <c r="O7" s="3">
        <v>2.8444444444444446</v>
      </c>
      <c r="P7" s="3">
        <v>2.8444444444444446</v>
      </c>
      <c r="Q7" s="4">
        <v>1</v>
      </c>
      <c r="R7" s="3">
        <v>5.6888888888888891</v>
      </c>
      <c r="S7" s="3">
        <v>0</v>
      </c>
      <c r="T7" s="4">
        <v>0</v>
      </c>
      <c r="U7" s="3">
        <v>21.959555555555553</v>
      </c>
      <c r="V7" s="3">
        <v>0.56888888888888833</v>
      </c>
      <c r="W7" s="4">
        <v>2.590621141897223E-2</v>
      </c>
      <c r="X7" s="3">
        <v>13.050666666666666</v>
      </c>
      <c r="Y7" s="3">
        <v>0</v>
      </c>
      <c r="Z7" s="4">
        <v>0</v>
      </c>
      <c r="AA7" s="3">
        <v>8.9088888888888889</v>
      </c>
      <c r="AB7" s="3">
        <v>0.56888888888888833</v>
      </c>
      <c r="AC7" s="4">
        <v>6.3856323272636503E-2</v>
      </c>
      <c r="AD7" s="3">
        <v>58.950777777777773</v>
      </c>
      <c r="AE7" s="3">
        <v>0</v>
      </c>
      <c r="AF7" s="4">
        <v>0</v>
      </c>
      <c r="AG7" s="3">
        <v>54.762111111111111</v>
      </c>
      <c r="AH7" s="3">
        <v>0</v>
      </c>
      <c r="AI7" s="4">
        <v>0</v>
      </c>
      <c r="AJ7" s="3">
        <v>4.1886666666666663</v>
      </c>
      <c r="AK7" s="3">
        <v>0</v>
      </c>
      <c r="AL7" s="4">
        <v>0</v>
      </c>
      <c r="AM7" s="3">
        <v>0</v>
      </c>
      <c r="AN7" s="3">
        <v>0</v>
      </c>
      <c r="AO7" s="4">
        <v>0</v>
      </c>
      <c r="AP7" s="3" t="s">
        <v>322</v>
      </c>
      <c r="AQ7" s="1">
        <v>8</v>
      </c>
    </row>
    <row r="8" spans="1:43" x14ac:dyDescent="0.2">
      <c r="A8" s="1" t="s">
        <v>154</v>
      </c>
      <c r="B8" s="1" t="s">
        <v>170</v>
      </c>
      <c r="C8" s="1" t="s">
        <v>171</v>
      </c>
      <c r="D8" s="1" t="s">
        <v>172</v>
      </c>
      <c r="E8" s="3">
        <v>40.322222222222223</v>
      </c>
      <c r="F8" s="3">
        <v>157.91933333333333</v>
      </c>
      <c r="G8" s="3">
        <v>0</v>
      </c>
      <c r="H8" s="4">
        <v>0</v>
      </c>
      <c r="I8" s="3">
        <v>22.858444444444444</v>
      </c>
      <c r="J8" s="3">
        <v>0</v>
      </c>
      <c r="K8" s="4">
        <v>0</v>
      </c>
      <c r="L8" s="3">
        <v>8.0523333333333333</v>
      </c>
      <c r="M8" s="3">
        <v>0</v>
      </c>
      <c r="N8" s="4">
        <v>0</v>
      </c>
      <c r="O8" s="3">
        <v>9.1417777777777776</v>
      </c>
      <c r="P8" s="3">
        <v>0</v>
      </c>
      <c r="Q8" s="4">
        <v>0</v>
      </c>
      <c r="R8" s="3">
        <v>5.6643333333333334</v>
      </c>
      <c r="S8" s="3">
        <v>0</v>
      </c>
      <c r="T8" s="4">
        <v>0</v>
      </c>
      <c r="U8" s="3">
        <v>42.495444444444452</v>
      </c>
      <c r="V8" s="3">
        <v>0</v>
      </c>
      <c r="W8" s="4">
        <v>0</v>
      </c>
      <c r="X8" s="3">
        <v>36.159111111111116</v>
      </c>
      <c r="Y8" s="3">
        <v>0</v>
      </c>
      <c r="Z8" s="4">
        <v>0</v>
      </c>
      <c r="AA8" s="3">
        <v>6.336333333333334</v>
      </c>
      <c r="AB8" s="3">
        <v>0</v>
      </c>
      <c r="AC8" s="4">
        <v>0</v>
      </c>
      <c r="AD8" s="3">
        <v>92.565444444444438</v>
      </c>
      <c r="AE8" s="3">
        <v>0</v>
      </c>
      <c r="AF8" s="4">
        <v>0</v>
      </c>
      <c r="AG8" s="3">
        <v>87.552666666666667</v>
      </c>
      <c r="AH8" s="3">
        <v>0</v>
      </c>
      <c r="AI8" s="4">
        <v>0</v>
      </c>
      <c r="AJ8" s="3">
        <v>3.5708888888888906</v>
      </c>
      <c r="AK8" s="3">
        <v>0</v>
      </c>
      <c r="AL8" s="4">
        <v>0</v>
      </c>
      <c r="AM8" s="3">
        <v>1.4418888888888888</v>
      </c>
      <c r="AN8" s="3">
        <v>0</v>
      </c>
      <c r="AO8" s="4">
        <v>0</v>
      </c>
      <c r="AP8" s="3" t="s">
        <v>323</v>
      </c>
      <c r="AQ8" s="1">
        <v>8</v>
      </c>
    </row>
    <row r="9" spans="1:43" x14ac:dyDescent="0.2">
      <c r="A9" s="1" t="s">
        <v>154</v>
      </c>
      <c r="B9" s="1" t="s">
        <v>173</v>
      </c>
      <c r="C9" s="1" t="s">
        <v>174</v>
      </c>
      <c r="D9" s="1" t="s">
        <v>175</v>
      </c>
      <c r="E9" s="3">
        <v>35.411111111111111</v>
      </c>
      <c r="F9" s="3">
        <v>143.14822222222222</v>
      </c>
      <c r="G9" s="3">
        <v>0</v>
      </c>
      <c r="H9" s="4">
        <v>0</v>
      </c>
      <c r="I9" s="3">
        <v>46.709555555555561</v>
      </c>
      <c r="J9" s="3">
        <v>0</v>
      </c>
      <c r="K9" s="4">
        <v>0</v>
      </c>
      <c r="L9" s="3">
        <v>30.708666666666669</v>
      </c>
      <c r="M9" s="3">
        <v>0</v>
      </c>
      <c r="N9" s="4">
        <v>0</v>
      </c>
      <c r="O9" s="3">
        <v>10.312000000000001</v>
      </c>
      <c r="P9" s="3">
        <v>0</v>
      </c>
      <c r="Q9" s="4">
        <v>0</v>
      </c>
      <c r="R9" s="3">
        <v>5.6888888888888891</v>
      </c>
      <c r="S9" s="3">
        <v>0</v>
      </c>
      <c r="T9" s="4">
        <v>0</v>
      </c>
      <c r="U9" s="3">
        <v>18.71811111111111</v>
      </c>
      <c r="V9" s="3">
        <v>0</v>
      </c>
      <c r="W9" s="4">
        <v>0</v>
      </c>
      <c r="X9" s="3">
        <v>13.081444444444443</v>
      </c>
      <c r="Y9" s="3">
        <v>0</v>
      </c>
      <c r="Z9" s="4">
        <v>0</v>
      </c>
      <c r="AA9" s="3">
        <v>5.6366666666666658</v>
      </c>
      <c r="AB9" s="3">
        <v>0</v>
      </c>
      <c r="AC9" s="4">
        <v>0</v>
      </c>
      <c r="AD9" s="3">
        <v>77.720555555555563</v>
      </c>
      <c r="AE9" s="3">
        <v>0</v>
      </c>
      <c r="AF9" s="4">
        <v>0</v>
      </c>
      <c r="AG9" s="3">
        <v>58.116888888888894</v>
      </c>
      <c r="AH9" s="3">
        <v>0</v>
      </c>
      <c r="AI9" s="4">
        <v>0</v>
      </c>
      <c r="AJ9" s="3">
        <v>19.603666666666669</v>
      </c>
      <c r="AK9" s="3">
        <v>0</v>
      </c>
      <c r="AL9" s="4">
        <v>0</v>
      </c>
      <c r="AM9" s="3">
        <v>0</v>
      </c>
      <c r="AN9" s="3">
        <v>0</v>
      </c>
      <c r="AO9" s="4">
        <v>0</v>
      </c>
      <c r="AP9" s="3" t="s">
        <v>324</v>
      </c>
      <c r="AQ9" s="1">
        <v>8</v>
      </c>
    </row>
    <row r="10" spans="1:43" x14ac:dyDescent="0.2">
      <c r="A10" s="1" t="s">
        <v>154</v>
      </c>
      <c r="B10" s="1" t="s">
        <v>176</v>
      </c>
      <c r="C10" s="1" t="s">
        <v>159</v>
      </c>
      <c r="D10" s="1" t="s">
        <v>160</v>
      </c>
      <c r="E10" s="3">
        <v>94.111111111111114</v>
      </c>
      <c r="F10" s="3">
        <v>325.42022222222226</v>
      </c>
      <c r="G10" s="3">
        <v>17.235999999999997</v>
      </c>
      <c r="H10" s="4">
        <v>5.2965362392967438E-2</v>
      </c>
      <c r="I10" s="3">
        <v>118.2938888888889</v>
      </c>
      <c r="J10" s="3">
        <v>15.604555555555553</v>
      </c>
      <c r="K10" s="4">
        <v>0.1319134547196483</v>
      </c>
      <c r="L10" s="3">
        <v>89.464444444444453</v>
      </c>
      <c r="M10" s="3">
        <v>15.604555555555553</v>
      </c>
      <c r="N10" s="4">
        <v>0.17442186840209639</v>
      </c>
      <c r="O10" s="3">
        <v>23.851666666666674</v>
      </c>
      <c r="P10" s="3">
        <v>0</v>
      </c>
      <c r="Q10" s="4">
        <v>0</v>
      </c>
      <c r="R10" s="3">
        <v>4.9777777777777779</v>
      </c>
      <c r="S10" s="3">
        <v>0</v>
      </c>
      <c r="T10" s="4">
        <v>0</v>
      </c>
      <c r="U10" s="3">
        <v>14.095666666666666</v>
      </c>
      <c r="V10" s="3">
        <v>6.6666666666666666E-2</v>
      </c>
      <c r="W10" s="4">
        <v>4.7295859247522883E-3</v>
      </c>
      <c r="X10" s="3">
        <v>14.095666666666666</v>
      </c>
      <c r="Y10" s="3">
        <v>6.6666666666666666E-2</v>
      </c>
      <c r="Z10" s="4">
        <v>4.7295859247522883E-3</v>
      </c>
      <c r="AA10" s="3">
        <v>0</v>
      </c>
      <c r="AB10" s="3">
        <v>0</v>
      </c>
      <c r="AC10" s="4">
        <v>0</v>
      </c>
      <c r="AD10" s="3">
        <v>193.03066666666666</v>
      </c>
      <c r="AE10" s="3">
        <v>1.5647777777777776</v>
      </c>
      <c r="AF10" s="4">
        <v>8.1063688210739112E-3</v>
      </c>
      <c r="AG10" s="3">
        <v>166.17477777777776</v>
      </c>
      <c r="AH10" s="3">
        <v>1.5647777777777776</v>
      </c>
      <c r="AI10" s="4">
        <v>9.4164577723721936E-3</v>
      </c>
      <c r="AJ10" s="3">
        <v>26.855888888888895</v>
      </c>
      <c r="AK10" s="3">
        <v>0</v>
      </c>
      <c r="AL10" s="4">
        <v>0</v>
      </c>
      <c r="AM10" s="3">
        <v>0</v>
      </c>
      <c r="AN10" s="3">
        <v>0</v>
      </c>
      <c r="AO10" s="4">
        <v>0</v>
      </c>
      <c r="AP10" s="3" t="s">
        <v>325</v>
      </c>
      <c r="AQ10" s="1">
        <v>8</v>
      </c>
    </row>
    <row r="11" spans="1:43" x14ac:dyDescent="0.2">
      <c r="A11" s="1" t="s">
        <v>154</v>
      </c>
      <c r="B11" s="1" t="s">
        <v>177</v>
      </c>
      <c r="C11" s="1" t="s">
        <v>178</v>
      </c>
      <c r="D11" s="1" t="s">
        <v>179</v>
      </c>
      <c r="E11" s="3">
        <v>119.55555555555556</v>
      </c>
      <c r="F11" s="3">
        <v>521.32311111111107</v>
      </c>
      <c r="G11" s="3">
        <v>49.778888888888886</v>
      </c>
      <c r="H11" s="4">
        <v>9.5485674484665939E-2</v>
      </c>
      <c r="I11" s="3">
        <v>137.48355555555557</v>
      </c>
      <c r="J11" s="3">
        <v>5.974444444444444</v>
      </c>
      <c r="K11" s="4">
        <v>4.3455702176906807E-2</v>
      </c>
      <c r="L11" s="3">
        <v>87.864444444444445</v>
      </c>
      <c r="M11" s="3">
        <v>5.974444444444444</v>
      </c>
      <c r="N11" s="4">
        <v>6.7996155694377697E-2</v>
      </c>
      <c r="O11" s="3">
        <v>44.285777777777774</v>
      </c>
      <c r="P11" s="3">
        <v>0</v>
      </c>
      <c r="Q11" s="4">
        <v>0</v>
      </c>
      <c r="R11" s="3">
        <v>5.333333333333333</v>
      </c>
      <c r="S11" s="3">
        <v>0</v>
      </c>
      <c r="T11" s="4">
        <v>0</v>
      </c>
      <c r="U11" s="3">
        <v>61.846555555555554</v>
      </c>
      <c r="V11" s="3">
        <v>3.8711111111111109</v>
      </c>
      <c r="W11" s="4">
        <v>6.2592186037487035E-2</v>
      </c>
      <c r="X11" s="3">
        <v>61.846555555555554</v>
      </c>
      <c r="Y11" s="3">
        <v>3.8711111111111109</v>
      </c>
      <c r="Z11" s="4">
        <v>6.2592186037487035E-2</v>
      </c>
      <c r="AA11" s="3">
        <v>0</v>
      </c>
      <c r="AB11" s="3">
        <v>0</v>
      </c>
      <c r="AC11" s="4">
        <v>0</v>
      </c>
      <c r="AD11" s="3">
        <v>321.99299999999999</v>
      </c>
      <c r="AE11" s="3">
        <v>39.93333333333333</v>
      </c>
      <c r="AF11" s="4">
        <v>0.12401925921785048</v>
      </c>
      <c r="AG11" s="3">
        <v>321.99299999999999</v>
      </c>
      <c r="AH11" s="3">
        <v>39.93333333333333</v>
      </c>
      <c r="AI11" s="4">
        <v>0.12401925921785048</v>
      </c>
      <c r="AJ11" s="3">
        <v>0</v>
      </c>
      <c r="AK11" s="3">
        <v>0</v>
      </c>
      <c r="AL11" s="4">
        <v>0</v>
      </c>
      <c r="AM11" s="3">
        <v>0</v>
      </c>
      <c r="AN11" s="3">
        <v>0</v>
      </c>
      <c r="AO11" s="4">
        <v>0</v>
      </c>
      <c r="AP11" s="3" t="s">
        <v>326</v>
      </c>
      <c r="AQ11" s="1">
        <v>8</v>
      </c>
    </row>
    <row r="12" spans="1:43" x14ac:dyDescent="0.2">
      <c r="A12" s="1" t="s">
        <v>154</v>
      </c>
      <c r="B12" s="1" t="s">
        <v>180</v>
      </c>
      <c r="C12" s="1" t="s">
        <v>181</v>
      </c>
      <c r="D12" s="1" t="s">
        <v>157</v>
      </c>
      <c r="E12" s="3">
        <v>54.866666666666667</v>
      </c>
      <c r="F12" s="3">
        <v>194.31700000000001</v>
      </c>
      <c r="G12" s="3">
        <v>0</v>
      </c>
      <c r="H12" s="4">
        <v>0</v>
      </c>
      <c r="I12" s="3">
        <v>41.087111111111113</v>
      </c>
      <c r="J12" s="3">
        <v>0</v>
      </c>
      <c r="K12" s="4">
        <v>0</v>
      </c>
      <c r="L12" s="3">
        <v>28.381555555555558</v>
      </c>
      <c r="M12" s="3">
        <v>0</v>
      </c>
      <c r="N12" s="4">
        <v>0</v>
      </c>
      <c r="O12" s="3">
        <v>7.7277777777777779</v>
      </c>
      <c r="P12" s="3">
        <v>0</v>
      </c>
      <c r="Q12" s="4">
        <v>0</v>
      </c>
      <c r="R12" s="3">
        <v>4.9777777777777779</v>
      </c>
      <c r="S12" s="3">
        <v>0</v>
      </c>
      <c r="T12" s="4">
        <v>0</v>
      </c>
      <c r="U12" s="3">
        <v>34.746222222222222</v>
      </c>
      <c r="V12" s="3">
        <v>0</v>
      </c>
      <c r="W12" s="4">
        <v>0</v>
      </c>
      <c r="X12" s="3">
        <v>34.746222222222222</v>
      </c>
      <c r="Y12" s="3">
        <v>0</v>
      </c>
      <c r="Z12" s="4">
        <v>0</v>
      </c>
      <c r="AA12" s="3">
        <v>0</v>
      </c>
      <c r="AB12" s="3">
        <v>0</v>
      </c>
      <c r="AC12" s="4">
        <v>0</v>
      </c>
      <c r="AD12" s="3">
        <v>118.48366666666668</v>
      </c>
      <c r="AE12" s="3">
        <v>0</v>
      </c>
      <c r="AF12" s="4">
        <v>0</v>
      </c>
      <c r="AG12" s="3">
        <v>114.24022222222223</v>
      </c>
      <c r="AH12" s="3">
        <v>0</v>
      </c>
      <c r="AI12" s="4">
        <v>0</v>
      </c>
      <c r="AJ12" s="3">
        <v>4.2434444444444441</v>
      </c>
      <c r="AK12" s="3">
        <v>0</v>
      </c>
      <c r="AL12" s="4">
        <v>0</v>
      </c>
      <c r="AM12" s="3">
        <v>0</v>
      </c>
      <c r="AN12" s="3">
        <v>0</v>
      </c>
      <c r="AO12" s="4">
        <v>0</v>
      </c>
      <c r="AP12" s="3" t="s">
        <v>327</v>
      </c>
      <c r="AQ12" s="1">
        <v>8</v>
      </c>
    </row>
    <row r="13" spans="1:43" x14ac:dyDescent="0.2">
      <c r="A13" s="1" t="s">
        <v>154</v>
      </c>
      <c r="B13" s="1" t="s">
        <v>182</v>
      </c>
      <c r="C13" s="1" t="s">
        <v>159</v>
      </c>
      <c r="D13" s="1" t="s">
        <v>160</v>
      </c>
      <c r="E13" s="3">
        <v>45.588888888888889</v>
      </c>
      <c r="F13" s="3">
        <v>195.94388888888889</v>
      </c>
      <c r="G13" s="3">
        <v>56.544888888888892</v>
      </c>
      <c r="H13" s="4">
        <v>0.28857694521390764</v>
      </c>
      <c r="I13" s="3">
        <v>47.347888888888889</v>
      </c>
      <c r="J13" s="3">
        <v>12.428555555555555</v>
      </c>
      <c r="K13" s="4">
        <v>0.26249439726281354</v>
      </c>
      <c r="L13" s="3">
        <v>30.832222222222224</v>
      </c>
      <c r="M13" s="3">
        <v>10.992222222222221</v>
      </c>
      <c r="N13" s="4">
        <v>0.35651735197664775</v>
      </c>
      <c r="O13" s="3">
        <v>10.84622222222222</v>
      </c>
      <c r="P13" s="3">
        <v>1.3668888888888888</v>
      </c>
      <c r="Q13" s="4">
        <v>0.12602442222586463</v>
      </c>
      <c r="R13" s="3">
        <v>5.6694444444444443</v>
      </c>
      <c r="S13" s="3">
        <v>6.9444444444444448E-2</v>
      </c>
      <c r="T13" s="4">
        <v>1.2248897599216071E-2</v>
      </c>
      <c r="U13" s="3">
        <v>24.579888888888888</v>
      </c>
      <c r="V13" s="3">
        <v>0.71199999999999997</v>
      </c>
      <c r="W13" s="4">
        <v>2.896677048535614E-2</v>
      </c>
      <c r="X13" s="3">
        <v>23.241</v>
      </c>
      <c r="Y13" s="3">
        <v>0.71199999999999997</v>
      </c>
      <c r="Z13" s="4">
        <v>3.0635514822942213E-2</v>
      </c>
      <c r="AA13" s="3">
        <v>1.3388888888888888</v>
      </c>
      <c r="AB13" s="3">
        <v>0</v>
      </c>
      <c r="AC13" s="4">
        <v>0</v>
      </c>
      <c r="AD13" s="3">
        <v>124.01611111111112</v>
      </c>
      <c r="AE13" s="3">
        <v>43.404333333333334</v>
      </c>
      <c r="AF13" s="4">
        <v>0.34998947269396002</v>
      </c>
      <c r="AG13" s="3">
        <v>108.36988888888889</v>
      </c>
      <c r="AH13" s="3">
        <v>43.404333333333334</v>
      </c>
      <c r="AI13" s="4">
        <v>0.40052023471054382</v>
      </c>
      <c r="AJ13" s="3">
        <v>15.646222222222223</v>
      </c>
      <c r="AK13" s="3">
        <v>0</v>
      </c>
      <c r="AL13" s="4">
        <v>0</v>
      </c>
      <c r="AM13" s="3">
        <v>0</v>
      </c>
      <c r="AN13" s="3">
        <v>0</v>
      </c>
      <c r="AO13" s="4">
        <v>0</v>
      </c>
      <c r="AP13" s="3" t="s">
        <v>328</v>
      </c>
      <c r="AQ13" s="1">
        <v>8</v>
      </c>
    </row>
    <row r="14" spans="1:43" x14ac:dyDescent="0.2">
      <c r="A14" s="1" t="s">
        <v>154</v>
      </c>
      <c r="B14" s="1" t="s">
        <v>183</v>
      </c>
      <c r="C14" s="1" t="s">
        <v>184</v>
      </c>
      <c r="D14" s="1" t="s">
        <v>160</v>
      </c>
      <c r="E14" s="3">
        <v>101.24444444444444</v>
      </c>
      <c r="F14" s="3">
        <v>454.149</v>
      </c>
      <c r="G14" s="3">
        <v>60.388888888888893</v>
      </c>
      <c r="H14" s="4">
        <v>0.1329715333269233</v>
      </c>
      <c r="I14" s="3">
        <v>144.00866666666667</v>
      </c>
      <c r="J14" s="3">
        <v>8.9477777777777803</v>
      </c>
      <c r="K14" s="4">
        <v>6.2133606156419614E-2</v>
      </c>
      <c r="L14" s="3">
        <v>109.84266666666667</v>
      </c>
      <c r="M14" s="3">
        <v>8.9477777777777803</v>
      </c>
      <c r="N14" s="4">
        <v>8.1459946752122245E-2</v>
      </c>
      <c r="O14" s="3">
        <v>28.949333333333335</v>
      </c>
      <c r="P14" s="3">
        <v>0</v>
      </c>
      <c r="Q14" s="4">
        <v>0</v>
      </c>
      <c r="R14" s="3">
        <v>5.2166666666666668</v>
      </c>
      <c r="S14" s="3">
        <v>0</v>
      </c>
      <c r="T14" s="4">
        <v>0</v>
      </c>
      <c r="U14" s="3">
        <v>22.437222222222221</v>
      </c>
      <c r="V14" s="3">
        <v>1.5544444444444445</v>
      </c>
      <c r="W14" s="4">
        <v>6.9279718721370745E-2</v>
      </c>
      <c r="X14" s="3">
        <v>11.158888888888889</v>
      </c>
      <c r="Y14" s="3">
        <v>1.5544444444444445</v>
      </c>
      <c r="Z14" s="4">
        <v>0.13930100567559495</v>
      </c>
      <c r="AA14" s="3">
        <v>11.278333333333332</v>
      </c>
      <c r="AB14" s="3">
        <v>0</v>
      </c>
      <c r="AC14" s="4">
        <v>0</v>
      </c>
      <c r="AD14" s="3">
        <v>287.70311111111113</v>
      </c>
      <c r="AE14" s="3">
        <v>49.88666666666667</v>
      </c>
      <c r="AF14" s="4">
        <v>0.17339634067217441</v>
      </c>
      <c r="AG14" s="3">
        <v>262.27211111111114</v>
      </c>
      <c r="AH14" s="3">
        <v>49.88666666666667</v>
      </c>
      <c r="AI14" s="4">
        <v>0.19020957453433646</v>
      </c>
      <c r="AJ14" s="3">
        <v>25.430999999999983</v>
      </c>
      <c r="AK14" s="3">
        <v>0</v>
      </c>
      <c r="AL14" s="4">
        <v>0</v>
      </c>
      <c r="AM14" s="3">
        <v>0</v>
      </c>
      <c r="AN14" s="3">
        <v>0</v>
      </c>
      <c r="AO14" s="4">
        <v>0</v>
      </c>
      <c r="AP14" s="3" t="s">
        <v>329</v>
      </c>
      <c r="AQ14" s="1">
        <v>8</v>
      </c>
    </row>
    <row r="15" spans="1:43" x14ac:dyDescent="0.2">
      <c r="A15" s="1" t="s">
        <v>154</v>
      </c>
      <c r="B15" s="1" t="s">
        <v>185</v>
      </c>
      <c r="C15" s="1" t="s">
        <v>186</v>
      </c>
      <c r="D15" s="1" t="s">
        <v>160</v>
      </c>
      <c r="E15" s="3">
        <v>67</v>
      </c>
      <c r="F15" s="3">
        <v>231.18977777777781</v>
      </c>
      <c r="G15" s="3">
        <v>9.1111111111111101E-2</v>
      </c>
      <c r="H15" s="4">
        <v>3.9409662480271128E-4</v>
      </c>
      <c r="I15" s="3">
        <v>34.336111111111109</v>
      </c>
      <c r="J15" s="3">
        <v>0</v>
      </c>
      <c r="K15" s="4">
        <v>0</v>
      </c>
      <c r="L15" s="3">
        <v>25.980555555555554</v>
      </c>
      <c r="M15" s="3">
        <v>0</v>
      </c>
      <c r="N15" s="4">
        <v>0</v>
      </c>
      <c r="O15" s="3">
        <v>2.7555555555555555</v>
      </c>
      <c r="P15" s="3">
        <v>0</v>
      </c>
      <c r="Q15" s="4">
        <v>0</v>
      </c>
      <c r="R15" s="3">
        <v>5.6</v>
      </c>
      <c r="S15" s="3">
        <v>0</v>
      </c>
      <c r="T15" s="4">
        <v>0</v>
      </c>
      <c r="U15" s="3">
        <v>61.436111111111117</v>
      </c>
      <c r="V15" s="3">
        <v>0</v>
      </c>
      <c r="W15" s="4">
        <v>0</v>
      </c>
      <c r="X15" s="3">
        <v>50.680555555555557</v>
      </c>
      <c r="Y15" s="3">
        <v>0</v>
      </c>
      <c r="Z15" s="4">
        <v>0</v>
      </c>
      <c r="AA15" s="3">
        <v>10.755555555555556</v>
      </c>
      <c r="AB15" s="3">
        <v>0</v>
      </c>
      <c r="AC15" s="4">
        <v>0</v>
      </c>
      <c r="AD15" s="3">
        <v>135.41755555555557</v>
      </c>
      <c r="AE15" s="3">
        <v>9.1111111111111101E-2</v>
      </c>
      <c r="AF15" s="4">
        <v>6.7281609638664922E-4</v>
      </c>
      <c r="AG15" s="3">
        <v>105.99433333333333</v>
      </c>
      <c r="AH15" s="3">
        <v>9.1111111111111101E-2</v>
      </c>
      <c r="AI15" s="4">
        <v>8.5958473671024331E-4</v>
      </c>
      <c r="AJ15" s="3">
        <v>29.423222222222225</v>
      </c>
      <c r="AK15" s="3">
        <v>0</v>
      </c>
      <c r="AL15" s="4">
        <v>0</v>
      </c>
      <c r="AM15" s="3">
        <v>0</v>
      </c>
      <c r="AN15" s="3">
        <v>0</v>
      </c>
      <c r="AO15" s="4">
        <v>0</v>
      </c>
      <c r="AP15" s="3" t="s">
        <v>330</v>
      </c>
      <c r="AQ15" s="1">
        <v>8</v>
      </c>
    </row>
    <row r="16" spans="1:43" x14ac:dyDescent="0.2">
      <c r="A16" s="1" t="s">
        <v>154</v>
      </c>
      <c r="B16" s="1" t="s">
        <v>187</v>
      </c>
      <c r="C16" s="1" t="s">
        <v>188</v>
      </c>
      <c r="D16" s="1" t="s">
        <v>189</v>
      </c>
      <c r="E16" s="3">
        <v>66.599999999999994</v>
      </c>
      <c r="F16" s="3">
        <v>292.00544444444449</v>
      </c>
      <c r="G16" s="3">
        <v>0</v>
      </c>
      <c r="H16" s="4">
        <v>0</v>
      </c>
      <c r="I16" s="3">
        <v>79.664111111111112</v>
      </c>
      <c r="J16" s="3">
        <v>0</v>
      </c>
      <c r="K16" s="4">
        <v>0</v>
      </c>
      <c r="L16" s="3">
        <v>63.986222222222224</v>
      </c>
      <c r="M16" s="3">
        <v>0</v>
      </c>
      <c r="N16" s="4">
        <v>0</v>
      </c>
      <c r="O16" s="3">
        <v>10.427888888888887</v>
      </c>
      <c r="P16" s="3">
        <v>0</v>
      </c>
      <c r="Q16" s="4">
        <v>0</v>
      </c>
      <c r="R16" s="3">
        <v>5.25</v>
      </c>
      <c r="S16" s="3">
        <v>0</v>
      </c>
      <c r="T16" s="4">
        <v>0</v>
      </c>
      <c r="U16" s="3">
        <v>32.786888888888889</v>
      </c>
      <c r="V16" s="3">
        <v>0</v>
      </c>
      <c r="W16" s="4">
        <v>0</v>
      </c>
      <c r="X16" s="3">
        <v>32.786888888888889</v>
      </c>
      <c r="Y16" s="3">
        <v>0</v>
      </c>
      <c r="Z16" s="4">
        <v>0</v>
      </c>
      <c r="AA16" s="3">
        <v>0</v>
      </c>
      <c r="AB16" s="3">
        <v>0</v>
      </c>
      <c r="AC16" s="4">
        <v>0</v>
      </c>
      <c r="AD16" s="3">
        <v>179.55444444444447</v>
      </c>
      <c r="AE16" s="3">
        <v>0</v>
      </c>
      <c r="AF16" s="4">
        <v>0</v>
      </c>
      <c r="AG16" s="3">
        <v>129.52177777777777</v>
      </c>
      <c r="AH16" s="3">
        <v>0</v>
      </c>
      <c r="AI16" s="4">
        <v>0</v>
      </c>
      <c r="AJ16" s="3">
        <v>50.032666666666685</v>
      </c>
      <c r="AK16" s="3">
        <v>0</v>
      </c>
      <c r="AL16" s="4">
        <v>0</v>
      </c>
      <c r="AM16" s="3">
        <v>0</v>
      </c>
      <c r="AN16" s="3">
        <v>0</v>
      </c>
      <c r="AO16" s="4">
        <v>0</v>
      </c>
      <c r="AP16" s="3" t="s">
        <v>331</v>
      </c>
      <c r="AQ16" s="1">
        <v>8</v>
      </c>
    </row>
    <row r="17" spans="1:43" x14ac:dyDescent="0.2">
      <c r="A17" s="1" t="s">
        <v>154</v>
      </c>
      <c r="B17" s="1" t="s">
        <v>190</v>
      </c>
      <c r="C17" s="1" t="s">
        <v>162</v>
      </c>
      <c r="D17" s="1" t="s">
        <v>157</v>
      </c>
      <c r="E17" s="3">
        <v>53.81111111111111</v>
      </c>
      <c r="F17" s="3">
        <v>177.35188888888888</v>
      </c>
      <c r="G17" s="3">
        <v>0</v>
      </c>
      <c r="H17" s="4">
        <v>0</v>
      </c>
      <c r="I17" s="3">
        <v>26.199777777777776</v>
      </c>
      <c r="J17" s="3">
        <v>0</v>
      </c>
      <c r="K17" s="4">
        <v>0</v>
      </c>
      <c r="L17" s="3">
        <v>17.31088888888889</v>
      </c>
      <c r="M17" s="3">
        <v>0</v>
      </c>
      <c r="N17" s="4">
        <v>0</v>
      </c>
      <c r="O17" s="3">
        <v>3.3777777777777778</v>
      </c>
      <c r="P17" s="3">
        <v>0</v>
      </c>
      <c r="Q17" s="4">
        <v>0</v>
      </c>
      <c r="R17" s="3">
        <v>5.5111111111111111</v>
      </c>
      <c r="S17" s="3">
        <v>0</v>
      </c>
      <c r="T17" s="4">
        <v>0</v>
      </c>
      <c r="U17" s="3">
        <v>34.886222222222223</v>
      </c>
      <c r="V17" s="3">
        <v>0</v>
      </c>
      <c r="W17" s="4">
        <v>0</v>
      </c>
      <c r="X17" s="3">
        <v>34.886222222222223</v>
      </c>
      <c r="Y17" s="3">
        <v>0</v>
      </c>
      <c r="Z17" s="4">
        <v>0</v>
      </c>
      <c r="AA17" s="3">
        <v>0</v>
      </c>
      <c r="AB17" s="3">
        <v>0</v>
      </c>
      <c r="AC17" s="4">
        <v>0</v>
      </c>
      <c r="AD17" s="3">
        <v>116.2658888888889</v>
      </c>
      <c r="AE17" s="3">
        <v>0</v>
      </c>
      <c r="AF17" s="4">
        <v>0</v>
      </c>
      <c r="AG17" s="3">
        <v>116.2658888888889</v>
      </c>
      <c r="AH17" s="3">
        <v>0</v>
      </c>
      <c r="AI17" s="4">
        <v>0</v>
      </c>
      <c r="AJ17" s="3">
        <v>0</v>
      </c>
      <c r="AK17" s="3">
        <v>0</v>
      </c>
      <c r="AL17" s="4">
        <v>0</v>
      </c>
      <c r="AM17" s="3">
        <v>0</v>
      </c>
      <c r="AN17" s="3">
        <v>0</v>
      </c>
      <c r="AO17" s="4">
        <v>0</v>
      </c>
      <c r="AP17" s="3" t="s">
        <v>332</v>
      </c>
      <c r="AQ17" s="1">
        <v>8</v>
      </c>
    </row>
    <row r="18" spans="1:43" x14ac:dyDescent="0.2">
      <c r="A18" s="1" t="s">
        <v>154</v>
      </c>
      <c r="B18" s="1" t="s">
        <v>191</v>
      </c>
      <c r="C18" s="1" t="s">
        <v>192</v>
      </c>
      <c r="D18" s="1" t="s">
        <v>193</v>
      </c>
      <c r="E18" s="3">
        <v>36.288888888888891</v>
      </c>
      <c r="F18" s="3">
        <v>211.68977777777781</v>
      </c>
      <c r="G18" s="3">
        <v>0</v>
      </c>
      <c r="H18" s="4">
        <v>0</v>
      </c>
      <c r="I18" s="3">
        <v>46.974777777777781</v>
      </c>
      <c r="J18" s="3">
        <v>0</v>
      </c>
      <c r="K18" s="4">
        <v>0</v>
      </c>
      <c r="L18" s="3">
        <v>35.815555555555555</v>
      </c>
      <c r="M18" s="3">
        <v>0</v>
      </c>
      <c r="N18" s="4">
        <v>0</v>
      </c>
      <c r="O18" s="3">
        <v>5.4222222222222225</v>
      </c>
      <c r="P18" s="3">
        <v>0</v>
      </c>
      <c r="Q18" s="4">
        <v>0</v>
      </c>
      <c r="R18" s="3">
        <v>5.7369999999999992</v>
      </c>
      <c r="S18" s="3">
        <v>0</v>
      </c>
      <c r="T18" s="4">
        <v>0</v>
      </c>
      <c r="U18" s="3">
        <v>38.549333333333337</v>
      </c>
      <c r="V18" s="3">
        <v>0</v>
      </c>
      <c r="W18" s="4">
        <v>0</v>
      </c>
      <c r="X18" s="3">
        <v>38.549333333333337</v>
      </c>
      <c r="Y18" s="3">
        <v>0</v>
      </c>
      <c r="Z18" s="4">
        <v>0</v>
      </c>
      <c r="AA18" s="3">
        <v>0</v>
      </c>
      <c r="AB18" s="3">
        <v>0</v>
      </c>
      <c r="AC18" s="4">
        <v>0</v>
      </c>
      <c r="AD18" s="3">
        <v>126.16566666666667</v>
      </c>
      <c r="AE18" s="3">
        <v>0</v>
      </c>
      <c r="AF18" s="4">
        <v>0</v>
      </c>
      <c r="AG18" s="3">
        <v>126.16566666666667</v>
      </c>
      <c r="AH18" s="3">
        <v>0</v>
      </c>
      <c r="AI18" s="4">
        <v>0</v>
      </c>
      <c r="AJ18" s="3">
        <v>0</v>
      </c>
      <c r="AK18" s="3">
        <v>0</v>
      </c>
      <c r="AL18" s="4">
        <v>0</v>
      </c>
      <c r="AM18" s="3">
        <v>0</v>
      </c>
      <c r="AN18" s="3">
        <v>0</v>
      </c>
      <c r="AO18" s="4">
        <v>0</v>
      </c>
      <c r="AP18" s="3" t="s">
        <v>333</v>
      </c>
      <c r="AQ18" s="1">
        <v>8</v>
      </c>
    </row>
    <row r="19" spans="1:43" x14ac:dyDescent="0.2">
      <c r="A19" s="1" t="s">
        <v>154</v>
      </c>
      <c r="B19" s="1" t="s">
        <v>194</v>
      </c>
      <c r="C19" s="1" t="s">
        <v>195</v>
      </c>
      <c r="D19" s="1" t="s">
        <v>196</v>
      </c>
      <c r="E19" s="3">
        <v>31.033333333333335</v>
      </c>
      <c r="F19" s="3">
        <v>139.62744444444445</v>
      </c>
      <c r="G19" s="3">
        <v>0</v>
      </c>
      <c r="H19" s="4">
        <v>0</v>
      </c>
      <c r="I19" s="3">
        <v>38.990333333333332</v>
      </c>
      <c r="J19" s="3">
        <v>0</v>
      </c>
      <c r="K19" s="4">
        <v>0</v>
      </c>
      <c r="L19" s="3">
        <v>28.32311111111111</v>
      </c>
      <c r="M19" s="3">
        <v>0</v>
      </c>
      <c r="N19" s="4">
        <v>0</v>
      </c>
      <c r="O19" s="3">
        <v>5.067222222222223</v>
      </c>
      <c r="P19" s="3">
        <v>0</v>
      </c>
      <c r="Q19" s="4">
        <v>0</v>
      </c>
      <c r="R19" s="3">
        <v>5.6</v>
      </c>
      <c r="S19" s="3">
        <v>0</v>
      </c>
      <c r="T19" s="4">
        <v>0</v>
      </c>
      <c r="U19" s="3">
        <v>11.724333333333334</v>
      </c>
      <c r="V19" s="3">
        <v>0</v>
      </c>
      <c r="W19" s="4">
        <v>0</v>
      </c>
      <c r="X19" s="3">
        <v>11.724333333333334</v>
      </c>
      <c r="Y19" s="3">
        <v>0</v>
      </c>
      <c r="Z19" s="4">
        <v>0</v>
      </c>
      <c r="AA19" s="3">
        <v>0</v>
      </c>
      <c r="AB19" s="3">
        <v>0</v>
      </c>
      <c r="AC19" s="4">
        <v>0</v>
      </c>
      <c r="AD19" s="3">
        <v>88.912777777777791</v>
      </c>
      <c r="AE19" s="3">
        <v>0</v>
      </c>
      <c r="AF19" s="4">
        <v>0</v>
      </c>
      <c r="AG19" s="3">
        <v>43.975444444444442</v>
      </c>
      <c r="AH19" s="3">
        <v>0</v>
      </c>
      <c r="AI19" s="4">
        <v>0</v>
      </c>
      <c r="AJ19" s="3">
        <v>39.434888888888899</v>
      </c>
      <c r="AK19" s="3">
        <v>0</v>
      </c>
      <c r="AL19" s="4">
        <v>0</v>
      </c>
      <c r="AM19" s="3">
        <v>5.5024444444444445</v>
      </c>
      <c r="AN19" s="3">
        <v>0</v>
      </c>
      <c r="AO19" s="4">
        <v>0</v>
      </c>
      <c r="AP19" s="3" t="s">
        <v>334</v>
      </c>
      <c r="AQ19" s="1">
        <v>8</v>
      </c>
    </row>
    <row r="20" spans="1:43" x14ac:dyDescent="0.2">
      <c r="A20" s="1" t="s">
        <v>154</v>
      </c>
      <c r="B20" s="1" t="s">
        <v>197</v>
      </c>
      <c r="C20" s="1" t="s">
        <v>162</v>
      </c>
      <c r="D20" s="1" t="s">
        <v>157</v>
      </c>
      <c r="E20" s="3">
        <v>47.466666666666669</v>
      </c>
      <c r="F20" s="3">
        <v>108.26</v>
      </c>
      <c r="G20" s="3">
        <v>0</v>
      </c>
      <c r="H20" s="4">
        <v>0</v>
      </c>
      <c r="I20" s="3">
        <v>32.258555555555553</v>
      </c>
      <c r="J20" s="3">
        <v>0</v>
      </c>
      <c r="K20" s="4">
        <v>0</v>
      </c>
      <c r="L20" s="3">
        <v>32.258555555555553</v>
      </c>
      <c r="M20" s="3">
        <v>0</v>
      </c>
      <c r="N20" s="4">
        <v>0</v>
      </c>
      <c r="O20" s="3">
        <v>0</v>
      </c>
      <c r="P20" s="3">
        <v>0</v>
      </c>
      <c r="Q20" s="4">
        <v>0</v>
      </c>
      <c r="R20" s="3">
        <v>0</v>
      </c>
      <c r="S20" s="3">
        <v>0</v>
      </c>
      <c r="T20" s="4">
        <v>0</v>
      </c>
      <c r="U20" s="3">
        <v>5.6351111111111116</v>
      </c>
      <c r="V20" s="3">
        <v>0</v>
      </c>
      <c r="W20" s="4">
        <v>0</v>
      </c>
      <c r="X20" s="3">
        <v>5.6351111111111116</v>
      </c>
      <c r="Y20" s="3">
        <v>0</v>
      </c>
      <c r="Z20" s="4">
        <v>0</v>
      </c>
      <c r="AA20" s="3">
        <v>0</v>
      </c>
      <c r="AB20" s="3">
        <v>0</v>
      </c>
      <c r="AC20" s="4">
        <v>0</v>
      </c>
      <c r="AD20" s="3">
        <v>70.370222222222225</v>
      </c>
      <c r="AE20" s="3">
        <v>0</v>
      </c>
      <c r="AF20" s="4">
        <v>0</v>
      </c>
      <c r="AG20" s="3">
        <v>70.370222222222225</v>
      </c>
      <c r="AH20" s="3">
        <v>0</v>
      </c>
      <c r="AI20" s="4">
        <v>0</v>
      </c>
      <c r="AJ20" s="3">
        <v>0</v>
      </c>
      <c r="AK20" s="3">
        <v>0</v>
      </c>
      <c r="AL20" s="4">
        <v>0</v>
      </c>
      <c r="AM20" s="3">
        <v>0</v>
      </c>
      <c r="AN20" s="3">
        <v>0</v>
      </c>
      <c r="AO20" s="4">
        <v>0</v>
      </c>
      <c r="AP20" s="3" t="s">
        <v>335</v>
      </c>
      <c r="AQ20" s="1">
        <v>8</v>
      </c>
    </row>
    <row r="21" spans="1:43" x14ac:dyDescent="0.2">
      <c r="A21" s="1" t="s">
        <v>154</v>
      </c>
      <c r="B21" s="1" t="s">
        <v>198</v>
      </c>
      <c r="C21" s="1" t="s">
        <v>199</v>
      </c>
      <c r="D21" s="1" t="s">
        <v>200</v>
      </c>
      <c r="E21" s="3">
        <v>31.666666666666668</v>
      </c>
      <c r="F21" s="3">
        <v>107.48</v>
      </c>
      <c r="G21" s="3">
        <v>0.17777777777777778</v>
      </c>
      <c r="H21" s="4">
        <v>1.6999999999999999E-3</v>
      </c>
      <c r="I21" s="3">
        <v>5.5111111111111111</v>
      </c>
      <c r="J21" s="3">
        <v>0.17777777777777778</v>
      </c>
      <c r="K21" s="4">
        <v>3.2300000000000002E-2</v>
      </c>
      <c r="L21" s="3">
        <v>0</v>
      </c>
      <c r="M21" s="3">
        <v>0</v>
      </c>
      <c r="N21" s="4">
        <v>0</v>
      </c>
      <c r="O21" s="3">
        <v>0.17777777777777778</v>
      </c>
      <c r="P21" s="3">
        <v>0.17777777777777778</v>
      </c>
      <c r="Q21" s="4">
        <v>1</v>
      </c>
      <c r="R21" s="3">
        <v>5.333333333333333</v>
      </c>
      <c r="S21" s="3">
        <v>0</v>
      </c>
      <c r="T21" s="4">
        <v>0</v>
      </c>
      <c r="U21" s="3">
        <v>28.548333333333332</v>
      </c>
      <c r="V21" s="3">
        <v>0</v>
      </c>
      <c r="W21" s="4">
        <v>0</v>
      </c>
      <c r="X21" s="3">
        <v>25.600222222222222</v>
      </c>
      <c r="Y21" s="3">
        <v>0</v>
      </c>
      <c r="Z21" s="4">
        <v>0</v>
      </c>
      <c r="AA21" s="3">
        <v>2.9481111111111109</v>
      </c>
      <c r="AB21" s="3">
        <v>0</v>
      </c>
      <c r="AC21" s="4">
        <v>0</v>
      </c>
      <c r="AD21" s="3">
        <v>73.421333333333337</v>
      </c>
      <c r="AE21" s="3">
        <v>0</v>
      </c>
      <c r="AF21" s="4">
        <v>0</v>
      </c>
      <c r="AG21" s="3">
        <v>73.421333333333337</v>
      </c>
      <c r="AH21" s="3">
        <v>0</v>
      </c>
      <c r="AI21" s="4">
        <v>0</v>
      </c>
      <c r="AJ21" s="3">
        <v>0</v>
      </c>
      <c r="AK21" s="3">
        <v>0</v>
      </c>
      <c r="AL21" s="4">
        <v>0</v>
      </c>
      <c r="AM21" s="3">
        <v>0</v>
      </c>
      <c r="AN21" s="3">
        <v>0</v>
      </c>
      <c r="AO21" s="4">
        <v>0</v>
      </c>
      <c r="AP21" s="3" t="s">
        <v>336</v>
      </c>
      <c r="AQ21" s="1">
        <v>8</v>
      </c>
    </row>
    <row r="22" spans="1:43" x14ac:dyDescent="0.2">
      <c r="A22" s="1" t="s">
        <v>154</v>
      </c>
      <c r="B22" s="1" t="s">
        <v>201</v>
      </c>
      <c r="C22" s="1" t="s">
        <v>202</v>
      </c>
      <c r="D22" s="1" t="s">
        <v>203</v>
      </c>
      <c r="E22" s="3">
        <v>81.188888888888883</v>
      </c>
      <c r="F22" s="3">
        <v>324.82311111111107</v>
      </c>
      <c r="G22" s="3">
        <v>15.264444444444447</v>
      </c>
      <c r="H22" s="4">
        <v>4.6993098465900086E-2</v>
      </c>
      <c r="I22" s="3">
        <v>76.045999999999992</v>
      </c>
      <c r="J22" s="3">
        <v>6.8211111111111125</v>
      </c>
      <c r="K22" s="4">
        <v>8.9697171594970329E-2</v>
      </c>
      <c r="L22" s="3">
        <v>52.49988888888889</v>
      </c>
      <c r="M22" s="3">
        <v>6.8211111111111125</v>
      </c>
      <c r="N22" s="4">
        <v>0.12992620090201251</v>
      </c>
      <c r="O22" s="3">
        <v>18.746111111111109</v>
      </c>
      <c r="P22" s="3">
        <v>0</v>
      </c>
      <c r="Q22" s="4">
        <v>0</v>
      </c>
      <c r="R22" s="3">
        <v>4.8</v>
      </c>
      <c r="S22" s="3">
        <v>0</v>
      </c>
      <c r="T22" s="4">
        <v>0</v>
      </c>
      <c r="U22" s="3">
        <v>53.173444444444442</v>
      </c>
      <c r="V22" s="3">
        <v>4.9077777777777785</v>
      </c>
      <c r="W22" s="4">
        <v>9.2297533647748162E-2</v>
      </c>
      <c r="X22" s="3">
        <v>39.475999999999999</v>
      </c>
      <c r="Y22" s="3">
        <v>4.9077777777777785</v>
      </c>
      <c r="Z22" s="4">
        <v>0.12432307674986773</v>
      </c>
      <c r="AA22" s="3">
        <v>13.697444444444441</v>
      </c>
      <c r="AB22" s="3">
        <v>0</v>
      </c>
      <c r="AC22" s="4">
        <v>0</v>
      </c>
      <c r="AD22" s="3">
        <v>195.60366666666664</v>
      </c>
      <c r="AE22" s="3">
        <v>3.5355555555555553</v>
      </c>
      <c r="AF22" s="4">
        <v>1.8075098569499664E-2</v>
      </c>
      <c r="AG22" s="3">
        <v>133.98244444444444</v>
      </c>
      <c r="AH22" s="3">
        <v>3.5355555555555553</v>
      </c>
      <c r="AI22" s="4">
        <v>2.6388200112452544E-2</v>
      </c>
      <c r="AJ22" s="3">
        <v>55.969222222222228</v>
      </c>
      <c r="AK22" s="3">
        <v>0</v>
      </c>
      <c r="AL22" s="4">
        <v>0</v>
      </c>
      <c r="AM22" s="3">
        <v>5.6520000000000001</v>
      </c>
      <c r="AN22" s="3">
        <v>0</v>
      </c>
      <c r="AO22" s="4">
        <v>0</v>
      </c>
      <c r="AP22" s="3" t="s">
        <v>337</v>
      </c>
      <c r="AQ22" s="1">
        <v>8</v>
      </c>
    </row>
    <row r="23" spans="1:43" x14ac:dyDescent="0.2">
      <c r="A23" s="1" t="s">
        <v>154</v>
      </c>
      <c r="B23" s="1" t="s">
        <v>204</v>
      </c>
      <c r="C23" s="1" t="s">
        <v>205</v>
      </c>
      <c r="D23" s="1" t="s">
        <v>200</v>
      </c>
      <c r="E23" s="3">
        <v>40.31111111111111</v>
      </c>
      <c r="F23" s="3">
        <v>142.11455555555557</v>
      </c>
      <c r="G23" s="3">
        <v>3.1166666666666667</v>
      </c>
      <c r="H23" s="4">
        <v>2.193066469851004E-2</v>
      </c>
      <c r="I23" s="3">
        <v>41.163888888888891</v>
      </c>
      <c r="J23" s="3">
        <v>1.4222222222222223</v>
      </c>
      <c r="K23" s="4">
        <v>3.4550239557325058E-2</v>
      </c>
      <c r="L23" s="3">
        <v>33.910888888888891</v>
      </c>
      <c r="M23" s="3">
        <v>0</v>
      </c>
      <c r="N23" s="4">
        <v>0</v>
      </c>
      <c r="O23" s="3">
        <v>1.4222222222222223</v>
      </c>
      <c r="P23" s="3">
        <v>1.4222222222222223</v>
      </c>
      <c r="Q23" s="4">
        <v>1</v>
      </c>
      <c r="R23" s="3">
        <v>5.8307777777777776</v>
      </c>
      <c r="S23" s="3">
        <v>0</v>
      </c>
      <c r="T23" s="4">
        <v>0</v>
      </c>
      <c r="U23" s="3">
        <v>14.997777777777779</v>
      </c>
      <c r="V23" s="3">
        <v>0.28444444444444417</v>
      </c>
      <c r="W23" s="4">
        <v>1.8965772707067695E-2</v>
      </c>
      <c r="X23" s="3">
        <v>14.713333333333335</v>
      </c>
      <c r="Y23" s="3">
        <v>0</v>
      </c>
      <c r="Z23" s="4">
        <v>0</v>
      </c>
      <c r="AA23" s="3">
        <v>0.28444444444444417</v>
      </c>
      <c r="AB23" s="3">
        <v>0.28444444444444417</v>
      </c>
      <c r="AC23" s="4">
        <v>1</v>
      </c>
      <c r="AD23" s="3">
        <v>85.952888888888893</v>
      </c>
      <c r="AE23" s="3">
        <v>1.4100000000000001</v>
      </c>
      <c r="AF23" s="4">
        <v>1.6404335191370984E-2</v>
      </c>
      <c r="AG23" s="3">
        <v>81.213555555555558</v>
      </c>
      <c r="AH23" s="3">
        <v>1.4100000000000001</v>
      </c>
      <c r="AI23" s="4">
        <v>1.7361633662689044E-2</v>
      </c>
      <c r="AJ23" s="3">
        <v>4.7393333333333318</v>
      </c>
      <c r="AK23" s="3">
        <v>0</v>
      </c>
      <c r="AL23" s="4">
        <v>0</v>
      </c>
      <c r="AM23" s="3">
        <v>0</v>
      </c>
      <c r="AN23" s="3">
        <v>0</v>
      </c>
      <c r="AO23" s="4">
        <v>0</v>
      </c>
      <c r="AP23" s="3" t="s">
        <v>338</v>
      </c>
      <c r="AQ23" s="1">
        <v>8</v>
      </c>
    </row>
    <row r="24" spans="1:43" x14ac:dyDescent="0.2">
      <c r="A24" s="1" t="s">
        <v>154</v>
      </c>
      <c r="B24" s="1" t="s">
        <v>206</v>
      </c>
      <c r="C24" s="1" t="s">
        <v>207</v>
      </c>
      <c r="D24" s="1" t="s">
        <v>160</v>
      </c>
      <c r="E24" s="3">
        <v>55.388888888888886</v>
      </c>
      <c r="F24" s="3">
        <v>226.45444444444445</v>
      </c>
      <c r="G24" s="3">
        <v>2.2722222222222221</v>
      </c>
      <c r="H24" s="4">
        <v>1.0033904292744677E-2</v>
      </c>
      <c r="I24" s="3">
        <v>50.198222222222221</v>
      </c>
      <c r="J24" s="3">
        <v>4.4444444444444446E-2</v>
      </c>
      <c r="K24" s="4">
        <v>8.8537885361146041E-4</v>
      </c>
      <c r="L24" s="3">
        <v>34.658444444444449</v>
      </c>
      <c r="M24" s="3">
        <v>4.4444444444444446E-2</v>
      </c>
      <c r="N24" s="4">
        <v>1.2823554304546591E-3</v>
      </c>
      <c r="O24" s="3">
        <v>10.028666666666663</v>
      </c>
      <c r="P24" s="3">
        <v>0</v>
      </c>
      <c r="Q24" s="4">
        <v>0</v>
      </c>
      <c r="R24" s="3">
        <v>5.5111111111111111</v>
      </c>
      <c r="S24" s="3">
        <v>0</v>
      </c>
      <c r="T24" s="4">
        <v>0</v>
      </c>
      <c r="U24" s="3">
        <v>30.847555555555559</v>
      </c>
      <c r="V24" s="3">
        <v>0</v>
      </c>
      <c r="W24" s="4">
        <v>0</v>
      </c>
      <c r="X24" s="3">
        <v>30.847555555555559</v>
      </c>
      <c r="Y24" s="3">
        <v>0</v>
      </c>
      <c r="Z24" s="4">
        <v>0</v>
      </c>
      <c r="AA24" s="3">
        <v>0</v>
      </c>
      <c r="AB24" s="3">
        <v>0</v>
      </c>
      <c r="AC24" s="4">
        <v>0</v>
      </c>
      <c r="AD24" s="3">
        <v>145.40866666666668</v>
      </c>
      <c r="AE24" s="3">
        <v>2.2277777777777779</v>
      </c>
      <c r="AF24" s="4">
        <v>1.5320804659358528E-2</v>
      </c>
      <c r="AG24" s="3">
        <v>87.937111111111108</v>
      </c>
      <c r="AH24" s="3">
        <v>2.2277777777777779</v>
      </c>
      <c r="AI24" s="4">
        <v>2.5333761248569054E-2</v>
      </c>
      <c r="AJ24" s="3">
        <v>57.471555555555561</v>
      </c>
      <c r="AK24" s="3">
        <v>0</v>
      </c>
      <c r="AL24" s="4">
        <v>0</v>
      </c>
      <c r="AM24" s="3">
        <v>0</v>
      </c>
      <c r="AN24" s="3">
        <v>0</v>
      </c>
      <c r="AO24" s="4">
        <v>0</v>
      </c>
      <c r="AP24" s="3" t="s">
        <v>339</v>
      </c>
      <c r="AQ24" s="1">
        <v>8</v>
      </c>
    </row>
    <row r="25" spans="1:43" x14ac:dyDescent="0.2">
      <c r="A25" s="1" t="s">
        <v>154</v>
      </c>
      <c r="B25" s="1" t="s">
        <v>208</v>
      </c>
      <c r="C25" s="1" t="s">
        <v>209</v>
      </c>
      <c r="D25" s="1" t="s">
        <v>210</v>
      </c>
      <c r="E25" s="3">
        <v>37.711111111111109</v>
      </c>
      <c r="F25" s="3">
        <v>263.14766666666662</v>
      </c>
      <c r="G25" s="3">
        <v>0</v>
      </c>
      <c r="H25" s="4">
        <v>0</v>
      </c>
      <c r="I25" s="3">
        <v>66.706555555555553</v>
      </c>
      <c r="J25" s="3">
        <v>0</v>
      </c>
      <c r="K25" s="4">
        <v>0</v>
      </c>
      <c r="L25" s="3">
        <v>55.138888888888886</v>
      </c>
      <c r="M25" s="3">
        <v>0</v>
      </c>
      <c r="N25" s="4">
        <v>0</v>
      </c>
      <c r="O25" s="3">
        <v>6.045444444444442</v>
      </c>
      <c r="P25" s="3">
        <v>0</v>
      </c>
      <c r="Q25" s="4">
        <v>0</v>
      </c>
      <c r="R25" s="3">
        <v>5.5222222222222221</v>
      </c>
      <c r="S25" s="3">
        <v>0</v>
      </c>
      <c r="T25" s="4">
        <v>0</v>
      </c>
      <c r="U25" s="3">
        <v>33.282555555555554</v>
      </c>
      <c r="V25" s="3">
        <v>0</v>
      </c>
      <c r="W25" s="4">
        <v>0</v>
      </c>
      <c r="X25" s="3">
        <v>33.282555555555554</v>
      </c>
      <c r="Y25" s="3">
        <v>0</v>
      </c>
      <c r="Z25" s="4">
        <v>0</v>
      </c>
      <c r="AA25" s="3">
        <v>0</v>
      </c>
      <c r="AB25" s="3">
        <v>0</v>
      </c>
      <c r="AC25" s="4">
        <v>0</v>
      </c>
      <c r="AD25" s="3">
        <v>163.15855555555555</v>
      </c>
      <c r="AE25" s="3">
        <v>0</v>
      </c>
      <c r="AF25" s="4">
        <v>0</v>
      </c>
      <c r="AG25" s="3">
        <v>163.15855555555555</v>
      </c>
      <c r="AH25" s="3">
        <v>0</v>
      </c>
      <c r="AI25" s="4">
        <v>0</v>
      </c>
      <c r="AJ25" s="3">
        <v>0</v>
      </c>
      <c r="AK25" s="3">
        <v>0</v>
      </c>
      <c r="AL25" s="4">
        <v>0</v>
      </c>
      <c r="AM25" s="3">
        <v>0</v>
      </c>
      <c r="AN25" s="3">
        <v>0</v>
      </c>
      <c r="AO25" s="4">
        <v>0</v>
      </c>
      <c r="AP25" s="3" t="s">
        <v>340</v>
      </c>
      <c r="AQ25" s="1">
        <v>8</v>
      </c>
    </row>
    <row r="26" spans="1:43" x14ac:dyDescent="0.2">
      <c r="A26" s="1" t="s">
        <v>154</v>
      </c>
      <c r="B26" s="1" t="s">
        <v>211</v>
      </c>
      <c r="C26" s="1" t="s">
        <v>164</v>
      </c>
      <c r="D26" s="1" t="s">
        <v>165</v>
      </c>
      <c r="E26" s="3">
        <v>21.611111111111111</v>
      </c>
      <c r="F26" s="3">
        <v>117.25533333333333</v>
      </c>
      <c r="G26" s="3">
        <v>18.713444444444445</v>
      </c>
      <c r="H26" s="4">
        <v>0.15959567818758305</v>
      </c>
      <c r="I26" s="3">
        <v>27.807777777777776</v>
      </c>
      <c r="J26" s="3">
        <v>2.2572222222222225</v>
      </c>
      <c r="K26" s="4">
        <v>8.1172333879410252E-2</v>
      </c>
      <c r="L26" s="3">
        <v>16.746666666666666</v>
      </c>
      <c r="M26" s="3">
        <v>2.2572222222222225</v>
      </c>
      <c r="N26" s="4">
        <v>0.13478635881104037</v>
      </c>
      <c r="O26" s="3">
        <v>5.8611111111111125</v>
      </c>
      <c r="P26" s="3">
        <v>0</v>
      </c>
      <c r="Q26" s="4">
        <v>0</v>
      </c>
      <c r="R26" s="3">
        <v>5.2</v>
      </c>
      <c r="S26" s="3">
        <v>0</v>
      </c>
      <c r="T26" s="4">
        <v>0</v>
      </c>
      <c r="U26" s="3">
        <v>18.989333333333335</v>
      </c>
      <c r="V26" s="3">
        <v>0</v>
      </c>
      <c r="W26" s="4">
        <v>0</v>
      </c>
      <c r="X26" s="3">
        <v>18.622666666666667</v>
      </c>
      <c r="Y26" s="3">
        <v>0</v>
      </c>
      <c r="Z26" s="4">
        <v>0</v>
      </c>
      <c r="AA26" s="3">
        <v>0.36666666666666664</v>
      </c>
      <c r="AB26" s="3">
        <v>0</v>
      </c>
      <c r="AC26" s="4">
        <v>0</v>
      </c>
      <c r="AD26" s="3">
        <v>70.458222222222219</v>
      </c>
      <c r="AE26" s="3">
        <v>16.456222222222223</v>
      </c>
      <c r="AF26" s="4">
        <v>0.23355999772915079</v>
      </c>
      <c r="AG26" s="3">
        <v>53.013666666666659</v>
      </c>
      <c r="AH26" s="3">
        <v>16.456222222222223</v>
      </c>
      <c r="AI26" s="4">
        <v>0.31041471486388211</v>
      </c>
      <c r="AJ26" s="3">
        <v>17.444555555555556</v>
      </c>
      <c r="AK26" s="3">
        <v>0</v>
      </c>
      <c r="AL26" s="4">
        <v>0</v>
      </c>
      <c r="AM26" s="3">
        <v>0</v>
      </c>
      <c r="AN26" s="3">
        <v>0</v>
      </c>
      <c r="AO26" s="4">
        <v>0</v>
      </c>
      <c r="AP26" s="3" t="s">
        <v>341</v>
      </c>
      <c r="AQ26" s="1">
        <v>8</v>
      </c>
    </row>
    <row r="27" spans="1:43" x14ac:dyDescent="0.2">
      <c r="A27" s="1" t="s">
        <v>154</v>
      </c>
      <c r="B27" s="1" t="s">
        <v>212</v>
      </c>
      <c r="C27" s="1" t="s">
        <v>159</v>
      </c>
      <c r="D27" s="1" t="s">
        <v>160</v>
      </c>
      <c r="E27" s="3">
        <v>90.87777777777778</v>
      </c>
      <c r="F27" s="3">
        <v>377.85455555555552</v>
      </c>
      <c r="G27" s="3">
        <v>47.956555555555539</v>
      </c>
      <c r="H27" s="4">
        <v>0.12691802930639681</v>
      </c>
      <c r="I27" s="3">
        <v>123.76644444444443</v>
      </c>
      <c r="J27" s="3">
        <v>9.9525555555555538</v>
      </c>
      <c r="K27" s="4">
        <v>8.0414005591176202E-2</v>
      </c>
      <c r="L27" s="3">
        <v>90.445666666666668</v>
      </c>
      <c r="M27" s="3">
        <v>9.9525555555555538</v>
      </c>
      <c r="N27" s="4">
        <v>0.11003905352630368</v>
      </c>
      <c r="O27" s="3">
        <v>28.342999999999989</v>
      </c>
      <c r="P27" s="3">
        <v>0</v>
      </c>
      <c r="Q27" s="4">
        <v>0</v>
      </c>
      <c r="R27" s="3">
        <v>4.9777777777777779</v>
      </c>
      <c r="S27" s="3">
        <v>0</v>
      </c>
      <c r="T27" s="4">
        <v>0</v>
      </c>
      <c r="U27" s="3">
        <v>51.649888888888889</v>
      </c>
      <c r="V27" s="3">
        <v>1.7280000000000002</v>
      </c>
      <c r="W27" s="4">
        <v>3.3456025505056483E-2</v>
      </c>
      <c r="X27" s="3">
        <v>51.649888888888889</v>
      </c>
      <c r="Y27" s="3">
        <v>1.7280000000000002</v>
      </c>
      <c r="Z27" s="4">
        <v>3.3456025505056483E-2</v>
      </c>
      <c r="AA27" s="3">
        <v>0</v>
      </c>
      <c r="AB27" s="3">
        <v>0</v>
      </c>
      <c r="AC27" s="4">
        <v>0</v>
      </c>
      <c r="AD27" s="3">
        <v>202.43822222222224</v>
      </c>
      <c r="AE27" s="3">
        <v>36.275999999999989</v>
      </c>
      <c r="AF27" s="4">
        <v>0.17919540885998686</v>
      </c>
      <c r="AG27" s="3">
        <v>171.56455555555556</v>
      </c>
      <c r="AH27" s="3">
        <v>36.275999999999989</v>
      </c>
      <c r="AI27" s="4">
        <v>0.21144227537285926</v>
      </c>
      <c r="AJ27" s="3">
        <v>30.820888888888899</v>
      </c>
      <c r="AK27" s="3">
        <v>0</v>
      </c>
      <c r="AL27" s="4">
        <v>0</v>
      </c>
      <c r="AM27" s="3">
        <v>5.2777777777777778E-2</v>
      </c>
      <c r="AN27" s="3">
        <v>0</v>
      </c>
      <c r="AO27" s="4">
        <v>0</v>
      </c>
      <c r="AP27" s="3" t="s">
        <v>342</v>
      </c>
      <c r="AQ27" s="1">
        <v>8</v>
      </c>
    </row>
    <row r="28" spans="1:43" x14ac:dyDescent="0.2">
      <c r="A28" s="1" t="s">
        <v>154</v>
      </c>
      <c r="B28" s="1" t="s">
        <v>213</v>
      </c>
      <c r="C28" s="1" t="s">
        <v>159</v>
      </c>
      <c r="D28" s="1" t="s">
        <v>160</v>
      </c>
      <c r="E28" s="3">
        <v>156.77777777777777</v>
      </c>
      <c r="F28" s="3">
        <v>596.53533333333337</v>
      </c>
      <c r="G28" s="3">
        <v>0</v>
      </c>
      <c r="H28" s="4">
        <v>0</v>
      </c>
      <c r="I28" s="3">
        <v>155.56944444444443</v>
      </c>
      <c r="J28" s="3">
        <v>0</v>
      </c>
      <c r="K28" s="4">
        <v>0</v>
      </c>
      <c r="L28" s="3">
        <v>123.14888888888889</v>
      </c>
      <c r="M28" s="3">
        <v>0</v>
      </c>
      <c r="N28" s="4">
        <v>0</v>
      </c>
      <c r="O28" s="3">
        <v>27.176111111111108</v>
      </c>
      <c r="P28" s="3">
        <v>0</v>
      </c>
      <c r="Q28" s="4">
        <v>0</v>
      </c>
      <c r="R28" s="3">
        <v>5.2444444444444445</v>
      </c>
      <c r="S28" s="3">
        <v>0</v>
      </c>
      <c r="T28" s="4">
        <v>0</v>
      </c>
      <c r="U28" s="3">
        <v>57.211333333333343</v>
      </c>
      <c r="V28" s="3">
        <v>0</v>
      </c>
      <c r="W28" s="4">
        <v>0</v>
      </c>
      <c r="X28" s="3">
        <v>45.833555555555563</v>
      </c>
      <c r="Y28" s="3">
        <v>0</v>
      </c>
      <c r="Z28" s="4">
        <v>0</v>
      </c>
      <c r="AA28" s="3">
        <v>11.377777777777778</v>
      </c>
      <c r="AB28" s="3">
        <v>0</v>
      </c>
      <c r="AC28" s="4">
        <v>0</v>
      </c>
      <c r="AD28" s="3">
        <v>383.75455555555561</v>
      </c>
      <c r="AE28" s="3">
        <v>0</v>
      </c>
      <c r="AF28" s="4">
        <v>0</v>
      </c>
      <c r="AG28" s="3">
        <v>326.22877777777779</v>
      </c>
      <c r="AH28" s="3">
        <v>0</v>
      </c>
      <c r="AI28" s="4">
        <v>0</v>
      </c>
      <c r="AJ28" s="3">
        <v>57.525777777777805</v>
      </c>
      <c r="AK28" s="3">
        <v>0</v>
      </c>
      <c r="AL28" s="4">
        <v>0</v>
      </c>
      <c r="AM28" s="3">
        <v>0</v>
      </c>
      <c r="AN28" s="3">
        <v>0</v>
      </c>
      <c r="AO28" s="4">
        <v>0</v>
      </c>
      <c r="AP28" s="3" t="s">
        <v>343</v>
      </c>
      <c r="AQ28" s="1">
        <v>8</v>
      </c>
    </row>
    <row r="29" spans="1:43" x14ac:dyDescent="0.2">
      <c r="A29" s="1" t="s">
        <v>154</v>
      </c>
      <c r="B29" s="1" t="s">
        <v>214</v>
      </c>
      <c r="C29" s="1" t="s">
        <v>159</v>
      </c>
      <c r="D29" s="1" t="s">
        <v>160</v>
      </c>
      <c r="E29" s="3">
        <v>60.977777777777774</v>
      </c>
      <c r="F29" s="3">
        <v>245.19366666666667</v>
      </c>
      <c r="G29" s="3">
        <v>101.4952222222222</v>
      </c>
      <c r="H29" s="4">
        <v>0.4139390042247782</v>
      </c>
      <c r="I29" s="3">
        <v>73.25855555555556</v>
      </c>
      <c r="J29" s="3">
        <v>18.461555555555552</v>
      </c>
      <c r="K29" s="4">
        <v>0.25200545404632291</v>
      </c>
      <c r="L29" s="3">
        <v>55.219000000000001</v>
      </c>
      <c r="M29" s="3">
        <v>13.483777777777775</v>
      </c>
      <c r="N29" s="4">
        <v>0.24418728658211439</v>
      </c>
      <c r="O29" s="3">
        <v>7.4617777777777787</v>
      </c>
      <c r="P29" s="3">
        <v>0</v>
      </c>
      <c r="Q29" s="4">
        <v>0</v>
      </c>
      <c r="R29" s="3">
        <v>10.577777777777778</v>
      </c>
      <c r="S29" s="3">
        <v>4.9777777777777779</v>
      </c>
      <c r="T29" s="4">
        <v>0.47058823529411764</v>
      </c>
      <c r="U29" s="3">
        <v>30.931222222222225</v>
      </c>
      <c r="V29" s="3">
        <v>2.7790000000000004</v>
      </c>
      <c r="W29" s="4">
        <v>8.9844493697486538E-2</v>
      </c>
      <c r="X29" s="3">
        <v>25.212111111111113</v>
      </c>
      <c r="Y29" s="3">
        <v>2.7790000000000004</v>
      </c>
      <c r="Z29" s="4">
        <v>0.11022480377596305</v>
      </c>
      <c r="AA29" s="3">
        <v>5.719111111111113</v>
      </c>
      <c r="AB29" s="3">
        <v>0</v>
      </c>
      <c r="AC29" s="4">
        <v>0</v>
      </c>
      <c r="AD29" s="3">
        <v>141.00388888888889</v>
      </c>
      <c r="AE29" s="3">
        <v>80.254666666666651</v>
      </c>
      <c r="AF29" s="4">
        <v>0.56916633504986058</v>
      </c>
      <c r="AG29" s="3">
        <v>139.96966666666668</v>
      </c>
      <c r="AH29" s="3">
        <v>80.254666666666651</v>
      </c>
      <c r="AI29" s="4">
        <v>0.57337184961503551</v>
      </c>
      <c r="AJ29" s="3">
        <v>1.0342222222222222</v>
      </c>
      <c r="AK29" s="3">
        <v>0</v>
      </c>
      <c r="AL29" s="4">
        <v>0</v>
      </c>
      <c r="AM29" s="3">
        <v>0</v>
      </c>
      <c r="AN29" s="3">
        <v>0</v>
      </c>
      <c r="AO29" s="4">
        <v>0</v>
      </c>
      <c r="AP29" s="3" t="s">
        <v>344</v>
      </c>
      <c r="AQ29" s="1">
        <v>8</v>
      </c>
    </row>
    <row r="30" spans="1:43" x14ac:dyDescent="0.2">
      <c r="A30" s="1" t="s">
        <v>154</v>
      </c>
      <c r="B30" s="1" t="s">
        <v>215</v>
      </c>
      <c r="C30" s="1" t="s">
        <v>216</v>
      </c>
      <c r="D30" s="1" t="s">
        <v>200</v>
      </c>
      <c r="E30" s="3">
        <v>48.755555555555553</v>
      </c>
      <c r="F30" s="3">
        <v>222.59566666666666</v>
      </c>
      <c r="G30" s="3">
        <v>44.791333333333327</v>
      </c>
      <c r="H30" s="4">
        <v>0.20122284500896243</v>
      </c>
      <c r="I30" s="3">
        <v>60.32022222222222</v>
      </c>
      <c r="J30" s="3">
        <v>9.8800000000000026</v>
      </c>
      <c r="K30" s="4">
        <v>0.16379250002763035</v>
      </c>
      <c r="L30" s="3">
        <v>48.213333333333331</v>
      </c>
      <c r="M30" s="3">
        <v>9.8800000000000026</v>
      </c>
      <c r="N30" s="4">
        <v>0.20492256637168149</v>
      </c>
      <c r="O30" s="3">
        <v>7.0791111111111116</v>
      </c>
      <c r="P30" s="3">
        <v>0</v>
      </c>
      <c r="Q30" s="4">
        <v>0</v>
      </c>
      <c r="R30" s="3">
        <v>5.0277777777777777</v>
      </c>
      <c r="S30" s="3">
        <v>0</v>
      </c>
      <c r="T30" s="4">
        <v>0</v>
      </c>
      <c r="U30" s="3">
        <v>39.540000000000006</v>
      </c>
      <c r="V30" s="3">
        <v>6.6889999999999983</v>
      </c>
      <c r="W30" s="4">
        <v>0.16917046029337374</v>
      </c>
      <c r="X30" s="3">
        <v>20.962333333333333</v>
      </c>
      <c r="Y30" s="3">
        <v>6.6889999999999983</v>
      </c>
      <c r="Z30" s="4">
        <v>0.31909615659834295</v>
      </c>
      <c r="AA30" s="3">
        <v>18.577666666666669</v>
      </c>
      <c r="AB30" s="3">
        <v>0</v>
      </c>
      <c r="AC30" s="4">
        <v>0</v>
      </c>
      <c r="AD30" s="3">
        <v>122.73544444444444</v>
      </c>
      <c r="AE30" s="3">
        <v>28.222333333333324</v>
      </c>
      <c r="AF30" s="4">
        <v>0.22994444238239603</v>
      </c>
      <c r="AG30" s="3">
        <v>115.39</v>
      </c>
      <c r="AH30" s="3">
        <v>28.222333333333324</v>
      </c>
      <c r="AI30" s="4">
        <v>0.2445821417222751</v>
      </c>
      <c r="AJ30" s="3">
        <v>7.3454444444444444</v>
      </c>
      <c r="AK30" s="3">
        <v>0</v>
      </c>
      <c r="AL30" s="4">
        <v>0</v>
      </c>
      <c r="AM30" s="3">
        <v>0</v>
      </c>
      <c r="AN30" s="3">
        <v>0</v>
      </c>
      <c r="AO30" s="4">
        <v>0</v>
      </c>
      <c r="AP30" s="3" t="s">
        <v>345</v>
      </c>
      <c r="AQ30" s="1">
        <v>8</v>
      </c>
    </row>
    <row r="31" spans="1:43" x14ac:dyDescent="0.2">
      <c r="A31" s="1" t="s">
        <v>154</v>
      </c>
      <c r="B31" s="1" t="s">
        <v>217</v>
      </c>
      <c r="C31" s="1" t="s">
        <v>218</v>
      </c>
      <c r="D31" s="1" t="s">
        <v>219</v>
      </c>
      <c r="E31" s="3">
        <v>50.388888888888886</v>
      </c>
      <c r="F31" s="3">
        <v>155.73433333333335</v>
      </c>
      <c r="G31" s="3">
        <v>0</v>
      </c>
      <c r="H31" s="4">
        <v>0</v>
      </c>
      <c r="I31" s="3">
        <v>49.51755555555556</v>
      </c>
      <c r="J31" s="3">
        <v>0</v>
      </c>
      <c r="K31" s="4">
        <v>0</v>
      </c>
      <c r="L31" s="3">
        <v>38.023111111111113</v>
      </c>
      <c r="M31" s="3">
        <v>0</v>
      </c>
      <c r="N31" s="4">
        <v>0</v>
      </c>
      <c r="O31" s="3">
        <v>5.8055555555555554</v>
      </c>
      <c r="P31" s="3">
        <v>0</v>
      </c>
      <c r="Q31" s="4">
        <v>0</v>
      </c>
      <c r="R31" s="3">
        <v>5.6888888888888891</v>
      </c>
      <c r="S31" s="3">
        <v>0</v>
      </c>
      <c r="T31" s="4">
        <v>0</v>
      </c>
      <c r="U31" s="3">
        <v>3.0340000000000003</v>
      </c>
      <c r="V31" s="3">
        <v>0</v>
      </c>
      <c r="W31" s="4">
        <v>0</v>
      </c>
      <c r="X31" s="3">
        <v>2.9228888888888891</v>
      </c>
      <c r="Y31" s="3">
        <v>0</v>
      </c>
      <c r="Z31" s="4">
        <v>0</v>
      </c>
      <c r="AA31" s="3">
        <v>0.1111111111111111</v>
      </c>
      <c r="AB31" s="3">
        <v>0</v>
      </c>
      <c r="AC31" s="4">
        <v>0</v>
      </c>
      <c r="AD31" s="3">
        <v>103.18277777777779</v>
      </c>
      <c r="AE31" s="3">
        <v>0</v>
      </c>
      <c r="AF31" s="4">
        <v>0</v>
      </c>
      <c r="AG31" s="3">
        <v>57.865000000000002</v>
      </c>
      <c r="AH31" s="3">
        <v>0</v>
      </c>
      <c r="AI31" s="4">
        <v>0</v>
      </c>
      <c r="AJ31" s="3">
        <v>45.317777777777785</v>
      </c>
      <c r="AK31" s="3">
        <v>0</v>
      </c>
      <c r="AL31" s="4">
        <v>0</v>
      </c>
      <c r="AM31" s="3">
        <v>0</v>
      </c>
      <c r="AN31" s="3">
        <v>0</v>
      </c>
      <c r="AO31" s="4">
        <v>0</v>
      </c>
      <c r="AP31" s="3" t="s">
        <v>346</v>
      </c>
      <c r="AQ31" s="1">
        <v>8</v>
      </c>
    </row>
    <row r="32" spans="1:43" x14ac:dyDescent="0.2">
      <c r="A32" s="1" t="s">
        <v>154</v>
      </c>
      <c r="B32" s="1" t="s">
        <v>220</v>
      </c>
      <c r="C32" s="1" t="s">
        <v>159</v>
      </c>
      <c r="D32" s="1" t="s">
        <v>160</v>
      </c>
      <c r="E32" s="3">
        <v>52.43333333333333</v>
      </c>
      <c r="F32" s="3">
        <v>188.83</v>
      </c>
      <c r="G32" s="3">
        <v>0</v>
      </c>
      <c r="H32" s="4">
        <v>0</v>
      </c>
      <c r="I32" s="3">
        <v>46.152222222222221</v>
      </c>
      <c r="J32" s="3">
        <v>0</v>
      </c>
      <c r="K32" s="4">
        <v>0</v>
      </c>
      <c r="L32" s="3">
        <v>41.17444444444444</v>
      </c>
      <c r="M32" s="3">
        <v>0</v>
      </c>
      <c r="N32" s="4">
        <v>0</v>
      </c>
      <c r="O32" s="3">
        <v>0</v>
      </c>
      <c r="P32" s="3">
        <v>0</v>
      </c>
      <c r="Q32" s="4">
        <v>0</v>
      </c>
      <c r="R32" s="3">
        <v>4.9777777777777779</v>
      </c>
      <c r="S32" s="3">
        <v>0</v>
      </c>
      <c r="T32" s="4">
        <v>0</v>
      </c>
      <c r="U32" s="3">
        <v>27.67722222222222</v>
      </c>
      <c r="V32" s="3">
        <v>0</v>
      </c>
      <c r="W32" s="4">
        <v>0</v>
      </c>
      <c r="X32" s="3">
        <v>17.092888888888886</v>
      </c>
      <c r="Y32" s="3">
        <v>0</v>
      </c>
      <c r="Z32" s="4">
        <v>0</v>
      </c>
      <c r="AA32" s="3">
        <v>10.584333333333332</v>
      </c>
      <c r="AB32" s="3">
        <v>0</v>
      </c>
      <c r="AC32" s="4">
        <v>0</v>
      </c>
      <c r="AD32" s="3">
        <v>114.99855555555557</v>
      </c>
      <c r="AE32" s="3">
        <v>0</v>
      </c>
      <c r="AF32" s="4">
        <v>0</v>
      </c>
      <c r="AG32" s="3">
        <v>104.3408888888889</v>
      </c>
      <c r="AH32" s="3">
        <v>0</v>
      </c>
      <c r="AI32" s="4">
        <v>0</v>
      </c>
      <c r="AJ32" s="3">
        <v>10.657666666666673</v>
      </c>
      <c r="AK32" s="3">
        <v>0</v>
      </c>
      <c r="AL32" s="4">
        <v>0</v>
      </c>
      <c r="AM32" s="3">
        <v>0</v>
      </c>
      <c r="AN32" s="3">
        <v>0</v>
      </c>
      <c r="AO32" s="4">
        <v>0</v>
      </c>
      <c r="AP32" s="3" t="s">
        <v>347</v>
      </c>
      <c r="AQ32" s="1">
        <v>8</v>
      </c>
    </row>
    <row r="33" spans="1:43" x14ac:dyDescent="0.2">
      <c r="A33" s="1" t="s">
        <v>154</v>
      </c>
      <c r="B33" s="1" t="s">
        <v>221</v>
      </c>
      <c r="C33" s="1" t="s">
        <v>222</v>
      </c>
      <c r="D33" s="1" t="s">
        <v>175</v>
      </c>
      <c r="E33" s="3">
        <v>43.18888888888889</v>
      </c>
      <c r="F33" s="3">
        <v>155.47533333333331</v>
      </c>
      <c r="G33" s="3">
        <v>0</v>
      </c>
      <c r="H33" s="4">
        <v>0</v>
      </c>
      <c r="I33" s="3">
        <v>49.684999999999988</v>
      </c>
      <c r="J33" s="3">
        <v>0</v>
      </c>
      <c r="K33" s="4">
        <v>0</v>
      </c>
      <c r="L33" s="3">
        <v>29.455222222222218</v>
      </c>
      <c r="M33" s="3">
        <v>0</v>
      </c>
      <c r="N33" s="4">
        <v>0</v>
      </c>
      <c r="O33" s="3">
        <v>14.629777777777768</v>
      </c>
      <c r="P33" s="3">
        <v>0</v>
      </c>
      <c r="Q33" s="4">
        <v>0</v>
      </c>
      <c r="R33" s="3">
        <v>5.6</v>
      </c>
      <c r="S33" s="3">
        <v>0</v>
      </c>
      <c r="T33" s="4">
        <v>0</v>
      </c>
      <c r="U33" s="3">
        <v>17.138333333333335</v>
      </c>
      <c r="V33" s="3">
        <v>0</v>
      </c>
      <c r="W33" s="4">
        <v>0</v>
      </c>
      <c r="X33" s="3">
        <v>17.138333333333335</v>
      </c>
      <c r="Y33" s="3">
        <v>0</v>
      </c>
      <c r="Z33" s="4">
        <v>0</v>
      </c>
      <c r="AA33" s="3">
        <v>0</v>
      </c>
      <c r="AB33" s="3">
        <v>0</v>
      </c>
      <c r="AC33" s="4">
        <v>0</v>
      </c>
      <c r="AD33" s="3">
        <v>88.652000000000001</v>
      </c>
      <c r="AE33" s="3">
        <v>0</v>
      </c>
      <c r="AF33" s="4">
        <v>0</v>
      </c>
      <c r="AG33" s="3">
        <v>83.251222222222225</v>
      </c>
      <c r="AH33" s="3">
        <v>0</v>
      </c>
      <c r="AI33" s="4">
        <v>0</v>
      </c>
      <c r="AJ33" s="3">
        <v>4.7667777777777776</v>
      </c>
      <c r="AK33" s="3">
        <v>0</v>
      </c>
      <c r="AL33" s="4">
        <v>0</v>
      </c>
      <c r="AM33" s="3">
        <v>0.6339999999999999</v>
      </c>
      <c r="AN33" s="3">
        <v>0</v>
      </c>
      <c r="AO33" s="4">
        <v>0</v>
      </c>
      <c r="AP33" s="3" t="s">
        <v>348</v>
      </c>
      <c r="AQ33" s="1">
        <v>8</v>
      </c>
    </row>
    <row r="34" spans="1:43" x14ac:dyDescent="0.2">
      <c r="A34" s="1" t="s">
        <v>154</v>
      </c>
      <c r="B34" s="1" t="s">
        <v>223</v>
      </c>
      <c r="C34" s="1" t="s">
        <v>218</v>
      </c>
      <c r="D34" s="1" t="s">
        <v>219</v>
      </c>
      <c r="E34" s="3">
        <v>25.2</v>
      </c>
      <c r="F34" s="3">
        <v>105.49511111111113</v>
      </c>
      <c r="G34" s="3">
        <v>1.9199999999999997</v>
      </c>
      <c r="H34" s="4">
        <v>1.8199895519118311E-2</v>
      </c>
      <c r="I34" s="3">
        <v>29.965333333333337</v>
      </c>
      <c r="J34" s="3">
        <v>1.6</v>
      </c>
      <c r="K34" s="4">
        <v>5.3395034261813648E-2</v>
      </c>
      <c r="L34" s="3">
        <v>25.520888888888891</v>
      </c>
      <c r="M34" s="3">
        <v>0</v>
      </c>
      <c r="N34" s="4">
        <v>0</v>
      </c>
      <c r="O34" s="3">
        <v>1.6</v>
      </c>
      <c r="P34" s="3">
        <v>1.6</v>
      </c>
      <c r="Q34" s="4">
        <v>1</v>
      </c>
      <c r="R34" s="3">
        <v>2.8444444444444446</v>
      </c>
      <c r="S34" s="3">
        <v>0</v>
      </c>
      <c r="T34" s="4">
        <v>0</v>
      </c>
      <c r="U34" s="3">
        <v>15.271666666666668</v>
      </c>
      <c r="V34" s="3">
        <v>0.31999999999999967</v>
      </c>
      <c r="W34" s="4">
        <v>2.0953836079886476E-2</v>
      </c>
      <c r="X34" s="3">
        <v>14.951666666666668</v>
      </c>
      <c r="Y34" s="3">
        <v>0</v>
      </c>
      <c r="Z34" s="4">
        <v>0</v>
      </c>
      <c r="AA34" s="3">
        <v>0.31999999999999967</v>
      </c>
      <c r="AB34" s="3">
        <v>0.31999999999999967</v>
      </c>
      <c r="AC34" s="4">
        <v>1</v>
      </c>
      <c r="AD34" s="3">
        <v>60.258111111111113</v>
      </c>
      <c r="AE34" s="3">
        <v>0</v>
      </c>
      <c r="AF34" s="4">
        <v>0</v>
      </c>
      <c r="AG34" s="3">
        <v>55.734222222222222</v>
      </c>
      <c r="AH34" s="3">
        <v>0</v>
      </c>
      <c r="AI34" s="4">
        <v>0</v>
      </c>
      <c r="AJ34" s="3">
        <v>4.52388888888889</v>
      </c>
      <c r="AK34" s="3">
        <v>0</v>
      </c>
      <c r="AL34" s="4">
        <v>0</v>
      </c>
      <c r="AM34" s="3">
        <v>0</v>
      </c>
      <c r="AN34" s="3">
        <v>0</v>
      </c>
      <c r="AO34" s="4">
        <v>0</v>
      </c>
      <c r="AP34" s="3" t="s">
        <v>349</v>
      </c>
      <c r="AQ34" s="1">
        <v>8</v>
      </c>
    </row>
    <row r="35" spans="1:43" x14ac:dyDescent="0.2">
      <c r="A35" s="1" t="s">
        <v>154</v>
      </c>
      <c r="B35" s="1" t="s">
        <v>224</v>
      </c>
      <c r="C35" s="1" t="s">
        <v>205</v>
      </c>
      <c r="D35" s="1" t="s">
        <v>200</v>
      </c>
      <c r="E35" s="3">
        <v>56.588888888888889</v>
      </c>
      <c r="F35" s="3">
        <v>230.26844444444444</v>
      </c>
      <c r="G35" s="3">
        <v>0</v>
      </c>
      <c r="H35" s="4">
        <v>0</v>
      </c>
      <c r="I35" s="3">
        <v>52.11911111111111</v>
      </c>
      <c r="J35" s="3">
        <v>0</v>
      </c>
      <c r="K35" s="4">
        <v>0</v>
      </c>
      <c r="L35" s="3">
        <v>40.399444444444441</v>
      </c>
      <c r="M35" s="3">
        <v>0</v>
      </c>
      <c r="N35" s="4">
        <v>0</v>
      </c>
      <c r="O35" s="3">
        <v>6.2085555555555549</v>
      </c>
      <c r="P35" s="3">
        <v>0</v>
      </c>
      <c r="Q35" s="4">
        <v>0</v>
      </c>
      <c r="R35" s="3">
        <v>5.5111111111111111</v>
      </c>
      <c r="S35" s="3">
        <v>0</v>
      </c>
      <c r="T35" s="4">
        <v>0</v>
      </c>
      <c r="U35" s="3">
        <v>52.744111111111117</v>
      </c>
      <c r="V35" s="3">
        <v>0</v>
      </c>
      <c r="W35" s="4">
        <v>0</v>
      </c>
      <c r="X35" s="3">
        <v>44.105111111111114</v>
      </c>
      <c r="Y35" s="3">
        <v>0</v>
      </c>
      <c r="Z35" s="4">
        <v>0</v>
      </c>
      <c r="AA35" s="3">
        <v>8.6390000000000011</v>
      </c>
      <c r="AB35" s="3">
        <v>0</v>
      </c>
      <c r="AC35" s="4">
        <v>0</v>
      </c>
      <c r="AD35" s="3">
        <v>125.40522222222222</v>
      </c>
      <c r="AE35" s="3">
        <v>0</v>
      </c>
      <c r="AF35" s="4">
        <v>0</v>
      </c>
      <c r="AG35" s="3">
        <v>97.687666666666658</v>
      </c>
      <c r="AH35" s="3">
        <v>0</v>
      </c>
      <c r="AI35" s="4">
        <v>0</v>
      </c>
      <c r="AJ35" s="3">
        <v>26.333777777777783</v>
      </c>
      <c r="AK35" s="3">
        <v>0</v>
      </c>
      <c r="AL35" s="4">
        <v>0</v>
      </c>
      <c r="AM35" s="3">
        <v>1.383777777777778</v>
      </c>
      <c r="AN35" s="3">
        <v>0</v>
      </c>
      <c r="AO35" s="4">
        <v>0</v>
      </c>
      <c r="AP35" s="3" t="s">
        <v>350</v>
      </c>
      <c r="AQ35" s="1">
        <v>8</v>
      </c>
    </row>
    <row r="36" spans="1:43" x14ac:dyDescent="0.2">
      <c r="A36" s="1" t="s">
        <v>154</v>
      </c>
      <c r="B36" s="1" t="s">
        <v>225</v>
      </c>
      <c r="C36" s="1" t="s">
        <v>226</v>
      </c>
      <c r="D36" s="1" t="s">
        <v>227</v>
      </c>
      <c r="E36" s="3">
        <v>27.288888888888888</v>
      </c>
      <c r="F36" s="3">
        <v>114.752</v>
      </c>
      <c r="G36" s="3">
        <v>25.384</v>
      </c>
      <c r="H36" s="4">
        <v>0.221207473508087</v>
      </c>
      <c r="I36" s="3">
        <v>31.173111111111112</v>
      </c>
      <c r="J36" s="3">
        <v>0.86822222222222223</v>
      </c>
      <c r="K36" s="4">
        <v>2.7851638520377246E-2</v>
      </c>
      <c r="L36" s="3">
        <v>19.492444444444445</v>
      </c>
      <c r="M36" s="3">
        <v>0.86822222222222223</v>
      </c>
      <c r="N36" s="4">
        <v>4.4541474759450958E-2</v>
      </c>
      <c r="O36" s="3">
        <v>6.0334444444444442</v>
      </c>
      <c r="P36" s="3">
        <v>0</v>
      </c>
      <c r="Q36" s="4">
        <v>0</v>
      </c>
      <c r="R36" s="3">
        <v>5.6472222222222221</v>
      </c>
      <c r="S36" s="3">
        <v>0</v>
      </c>
      <c r="T36" s="4">
        <v>0</v>
      </c>
      <c r="U36" s="3">
        <v>13.22088888888889</v>
      </c>
      <c r="V36" s="3">
        <v>0</v>
      </c>
      <c r="W36" s="4">
        <v>0</v>
      </c>
      <c r="X36" s="3">
        <v>13.22088888888889</v>
      </c>
      <c r="Y36" s="3">
        <v>0</v>
      </c>
      <c r="Z36" s="4">
        <v>0</v>
      </c>
      <c r="AA36" s="3">
        <v>0</v>
      </c>
      <c r="AB36" s="3">
        <v>0</v>
      </c>
      <c r="AC36" s="4">
        <v>0</v>
      </c>
      <c r="AD36" s="3">
        <v>70.35799999999999</v>
      </c>
      <c r="AE36" s="3">
        <v>24.515777777777778</v>
      </c>
      <c r="AF36" s="4">
        <v>0.34844335793765857</v>
      </c>
      <c r="AG36" s="3">
        <v>69.638222222222211</v>
      </c>
      <c r="AH36" s="3">
        <v>24.515777777777778</v>
      </c>
      <c r="AI36" s="4">
        <v>0.35204485403928881</v>
      </c>
      <c r="AJ36" s="3">
        <v>0.71977777777777774</v>
      </c>
      <c r="AK36" s="3">
        <v>0</v>
      </c>
      <c r="AL36" s="4">
        <v>0</v>
      </c>
      <c r="AM36" s="3">
        <v>0</v>
      </c>
      <c r="AN36" s="3">
        <v>0</v>
      </c>
      <c r="AO36" s="4">
        <v>0</v>
      </c>
      <c r="AP36" s="3" t="s">
        <v>351</v>
      </c>
      <c r="AQ36" s="1">
        <v>8</v>
      </c>
    </row>
    <row r="37" spans="1:43" x14ac:dyDescent="0.2">
      <c r="A37" s="1" t="s">
        <v>154</v>
      </c>
      <c r="B37" s="1" t="s">
        <v>228</v>
      </c>
      <c r="C37" s="1" t="s">
        <v>229</v>
      </c>
      <c r="D37" s="1" t="s">
        <v>160</v>
      </c>
      <c r="E37" s="3">
        <v>87.033333333333331</v>
      </c>
      <c r="F37" s="3">
        <v>325.91166666666663</v>
      </c>
      <c r="G37" s="3">
        <v>0</v>
      </c>
      <c r="H37" s="4">
        <v>0</v>
      </c>
      <c r="I37" s="3">
        <v>51.68</v>
      </c>
      <c r="J37" s="3">
        <v>0</v>
      </c>
      <c r="K37" s="4">
        <v>0</v>
      </c>
      <c r="L37" s="3">
        <v>35.146666666666661</v>
      </c>
      <c r="M37" s="3">
        <v>0</v>
      </c>
      <c r="N37" s="4">
        <v>0</v>
      </c>
      <c r="O37" s="3">
        <v>10.844444444444445</v>
      </c>
      <c r="P37" s="3">
        <v>0</v>
      </c>
      <c r="Q37" s="4">
        <v>0</v>
      </c>
      <c r="R37" s="3">
        <v>5.6888888888888891</v>
      </c>
      <c r="S37" s="3">
        <v>0</v>
      </c>
      <c r="T37" s="4">
        <v>0</v>
      </c>
      <c r="U37" s="3">
        <v>62.906222222222226</v>
      </c>
      <c r="V37" s="3">
        <v>0</v>
      </c>
      <c r="W37" s="4">
        <v>0</v>
      </c>
      <c r="X37" s="3">
        <v>62.906222222222226</v>
      </c>
      <c r="Y37" s="3">
        <v>0</v>
      </c>
      <c r="Z37" s="4">
        <v>0</v>
      </c>
      <c r="AA37" s="3">
        <v>0</v>
      </c>
      <c r="AB37" s="3">
        <v>0</v>
      </c>
      <c r="AC37" s="4">
        <v>0</v>
      </c>
      <c r="AD37" s="3">
        <v>211.32544444444443</v>
      </c>
      <c r="AE37" s="3">
        <v>0</v>
      </c>
      <c r="AF37" s="4">
        <v>0</v>
      </c>
      <c r="AG37" s="3">
        <v>183.09422222222221</v>
      </c>
      <c r="AH37" s="3">
        <v>0</v>
      </c>
      <c r="AI37" s="4">
        <v>0</v>
      </c>
      <c r="AJ37" s="3">
        <v>28.231222222222225</v>
      </c>
      <c r="AK37" s="3">
        <v>0</v>
      </c>
      <c r="AL37" s="4">
        <v>0</v>
      </c>
      <c r="AM37" s="3">
        <v>0</v>
      </c>
      <c r="AN37" s="3">
        <v>0</v>
      </c>
      <c r="AO37" s="4">
        <v>0</v>
      </c>
      <c r="AP37" s="3" t="s">
        <v>352</v>
      </c>
      <c r="AQ37" s="1">
        <v>8</v>
      </c>
    </row>
    <row r="38" spans="1:43" x14ac:dyDescent="0.2">
      <c r="A38" s="1" t="s">
        <v>154</v>
      </c>
      <c r="B38" s="1" t="s">
        <v>230</v>
      </c>
      <c r="C38" s="1" t="s">
        <v>159</v>
      </c>
      <c r="D38" s="1" t="s">
        <v>160</v>
      </c>
      <c r="E38" s="3">
        <v>76.211111111111109</v>
      </c>
      <c r="F38" s="3">
        <v>281.73722222222227</v>
      </c>
      <c r="G38" s="3">
        <v>0</v>
      </c>
      <c r="H38" s="4">
        <v>0</v>
      </c>
      <c r="I38" s="3">
        <v>63.539444444444442</v>
      </c>
      <c r="J38" s="3">
        <v>0</v>
      </c>
      <c r="K38" s="4">
        <v>0</v>
      </c>
      <c r="L38" s="3">
        <v>53.524777777777771</v>
      </c>
      <c r="M38" s="3">
        <v>0</v>
      </c>
      <c r="N38" s="4">
        <v>0</v>
      </c>
      <c r="O38" s="3">
        <v>4.85911111111111</v>
      </c>
      <c r="P38" s="3">
        <v>0</v>
      </c>
      <c r="Q38" s="4">
        <v>0</v>
      </c>
      <c r="R38" s="3">
        <v>5.1555555555555559</v>
      </c>
      <c r="S38" s="3">
        <v>0</v>
      </c>
      <c r="T38" s="4">
        <v>0</v>
      </c>
      <c r="U38" s="3">
        <v>34.199111111111115</v>
      </c>
      <c r="V38" s="3">
        <v>0</v>
      </c>
      <c r="W38" s="4">
        <v>0</v>
      </c>
      <c r="X38" s="3">
        <v>34.199111111111115</v>
      </c>
      <c r="Y38" s="3">
        <v>0</v>
      </c>
      <c r="Z38" s="4">
        <v>0</v>
      </c>
      <c r="AA38" s="3">
        <v>0</v>
      </c>
      <c r="AB38" s="3">
        <v>0</v>
      </c>
      <c r="AC38" s="4">
        <v>0</v>
      </c>
      <c r="AD38" s="3">
        <v>183.99866666666668</v>
      </c>
      <c r="AE38" s="3">
        <v>0</v>
      </c>
      <c r="AF38" s="4">
        <v>0</v>
      </c>
      <c r="AG38" s="3">
        <v>163.53933333333333</v>
      </c>
      <c r="AH38" s="3">
        <v>0</v>
      </c>
      <c r="AI38" s="4">
        <v>0</v>
      </c>
      <c r="AJ38" s="3">
        <v>20.459333333333333</v>
      </c>
      <c r="AK38" s="3">
        <v>0</v>
      </c>
      <c r="AL38" s="4">
        <v>0</v>
      </c>
      <c r="AM38" s="3">
        <v>0</v>
      </c>
      <c r="AN38" s="3">
        <v>0</v>
      </c>
      <c r="AO38" s="4">
        <v>0</v>
      </c>
      <c r="AP38" s="3" t="s">
        <v>353</v>
      </c>
      <c r="AQ38" s="1">
        <v>8</v>
      </c>
    </row>
    <row r="39" spans="1:43" x14ac:dyDescent="0.2">
      <c r="A39" s="1" t="s">
        <v>154</v>
      </c>
      <c r="B39" s="1" t="s">
        <v>231</v>
      </c>
      <c r="C39" s="1" t="s">
        <v>232</v>
      </c>
      <c r="D39" s="1" t="s">
        <v>160</v>
      </c>
      <c r="E39" s="3">
        <v>93.277777777777771</v>
      </c>
      <c r="F39" s="3">
        <v>328.97677777777778</v>
      </c>
      <c r="G39" s="3">
        <v>25.935222222222219</v>
      </c>
      <c r="H39" s="4">
        <v>7.8836027264335765E-2</v>
      </c>
      <c r="I39" s="3">
        <v>69.199777777777783</v>
      </c>
      <c r="J39" s="3">
        <v>4.2311111111111064</v>
      </c>
      <c r="K39" s="4">
        <v>6.1143420499102367E-2</v>
      </c>
      <c r="L39" s="3">
        <v>54.102000000000004</v>
      </c>
      <c r="M39" s="3">
        <v>0</v>
      </c>
      <c r="N39" s="4">
        <v>0</v>
      </c>
      <c r="O39" s="3">
        <v>9.408888888888896</v>
      </c>
      <c r="P39" s="3">
        <v>4.2311111111111064</v>
      </c>
      <c r="Q39" s="4">
        <v>0.44969296173830808</v>
      </c>
      <c r="R39" s="3">
        <v>5.6888888888888891</v>
      </c>
      <c r="S39" s="3">
        <v>0</v>
      </c>
      <c r="T39" s="4">
        <v>0</v>
      </c>
      <c r="U39" s="3">
        <v>60.543000000000028</v>
      </c>
      <c r="V39" s="3">
        <v>0.84622222222222143</v>
      </c>
      <c r="W39" s="4">
        <v>1.3977209953623393E-2</v>
      </c>
      <c r="X39" s="3">
        <v>45.207888888888888</v>
      </c>
      <c r="Y39" s="3">
        <v>0</v>
      </c>
      <c r="Z39" s="4">
        <v>0</v>
      </c>
      <c r="AA39" s="3">
        <v>15.335111111111138</v>
      </c>
      <c r="AB39" s="3">
        <v>0.84622222222222143</v>
      </c>
      <c r="AC39" s="4">
        <v>5.5182007883143834E-2</v>
      </c>
      <c r="AD39" s="3">
        <v>199.23399999999998</v>
      </c>
      <c r="AE39" s="3">
        <v>20.85788888888889</v>
      </c>
      <c r="AF39" s="4">
        <v>0.10469040870980301</v>
      </c>
      <c r="AG39" s="3">
        <v>168.61588888888889</v>
      </c>
      <c r="AH39" s="3">
        <v>20.85788888888889</v>
      </c>
      <c r="AI39" s="4">
        <v>0.12370061342578102</v>
      </c>
      <c r="AJ39" s="3">
        <v>30.618111111111102</v>
      </c>
      <c r="AK39" s="3">
        <v>0</v>
      </c>
      <c r="AL39" s="4">
        <v>0</v>
      </c>
      <c r="AM39" s="3">
        <v>0</v>
      </c>
      <c r="AN39" s="3">
        <v>0</v>
      </c>
      <c r="AO39" s="4">
        <v>0</v>
      </c>
      <c r="AP39" s="3" t="s">
        <v>354</v>
      </c>
      <c r="AQ39" s="1">
        <v>8</v>
      </c>
    </row>
    <row r="40" spans="1:43" x14ac:dyDescent="0.2">
      <c r="A40" s="1" t="s">
        <v>154</v>
      </c>
      <c r="B40" s="1" t="s">
        <v>233</v>
      </c>
      <c r="C40" s="1" t="s">
        <v>234</v>
      </c>
      <c r="D40" s="1" t="s">
        <v>179</v>
      </c>
      <c r="E40" s="3">
        <v>39.87777777777778</v>
      </c>
      <c r="F40" s="3">
        <v>180.73266666666666</v>
      </c>
      <c r="G40" s="3">
        <v>43.739888888888885</v>
      </c>
      <c r="H40" s="4">
        <v>0.24201429490087875</v>
      </c>
      <c r="I40" s="3">
        <v>44.890666666666668</v>
      </c>
      <c r="J40" s="3">
        <v>7.0744444444444436</v>
      </c>
      <c r="K40" s="4">
        <v>0.1575927686032236</v>
      </c>
      <c r="L40" s="3">
        <v>33.13388888888889</v>
      </c>
      <c r="M40" s="3">
        <v>7.0744444444444436</v>
      </c>
      <c r="N40" s="4">
        <v>0.21351083985848657</v>
      </c>
      <c r="O40" s="3">
        <v>6.1567777777777755</v>
      </c>
      <c r="P40" s="3">
        <v>0</v>
      </c>
      <c r="Q40" s="4">
        <v>0</v>
      </c>
      <c r="R40" s="3">
        <v>5.6</v>
      </c>
      <c r="S40" s="3">
        <v>0</v>
      </c>
      <c r="T40" s="4">
        <v>0</v>
      </c>
      <c r="U40" s="3">
        <v>39.071111111111108</v>
      </c>
      <c r="V40" s="3">
        <v>2.6327777777777772</v>
      </c>
      <c r="W40" s="4">
        <v>6.738425662609486E-2</v>
      </c>
      <c r="X40" s="3">
        <v>33.691555555555553</v>
      </c>
      <c r="Y40" s="3">
        <v>2.6327777777777772</v>
      </c>
      <c r="Z40" s="4">
        <v>7.8143550642429352E-2</v>
      </c>
      <c r="AA40" s="3">
        <v>5.3795555555555561</v>
      </c>
      <c r="AB40" s="3">
        <v>0</v>
      </c>
      <c r="AC40" s="4">
        <v>0</v>
      </c>
      <c r="AD40" s="3">
        <v>96.770888888888877</v>
      </c>
      <c r="AE40" s="3">
        <v>34.032666666666664</v>
      </c>
      <c r="AF40" s="4">
        <v>0.3516828982085981</v>
      </c>
      <c r="AG40" s="3">
        <v>96.770888888888877</v>
      </c>
      <c r="AH40" s="3">
        <v>34.032666666666664</v>
      </c>
      <c r="AI40" s="4">
        <v>0.3516828982085981</v>
      </c>
      <c r="AJ40" s="3">
        <v>0</v>
      </c>
      <c r="AK40" s="3">
        <v>0</v>
      </c>
      <c r="AL40" s="4">
        <v>0</v>
      </c>
      <c r="AM40" s="3">
        <v>0</v>
      </c>
      <c r="AN40" s="3">
        <v>0</v>
      </c>
      <c r="AO40" s="4">
        <v>0</v>
      </c>
      <c r="AP40" s="3" t="s">
        <v>355</v>
      </c>
      <c r="AQ40" s="1">
        <v>8</v>
      </c>
    </row>
    <row r="41" spans="1:43" x14ac:dyDescent="0.2">
      <c r="A41" s="1" t="s">
        <v>154</v>
      </c>
      <c r="B41" s="1" t="s">
        <v>235</v>
      </c>
      <c r="C41" s="1" t="s">
        <v>162</v>
      </c>
      <c r="D41" s="1" t="s">
        <v>157</v>
      </c>
      <c r="E41" s="3">
        <v>67.188888888888883</v>
      </c>
      <c r="F41" s="3">
        <v>235.58899999999997</v>
      </c>
      <c r="G41" s="3">
        <v>0.9221111111111111</v>
      </c>
      <c r="H41" s="4">
        <v>3.9140669178574176E-3</v>
      </c>
      <c r="I41" s="3">
        <v>72.294888888888877</v>
      </c>
      <c r="J41" s="3">
        <v>0</v>
      </c>
      <c r="K41" s="4">
        <v>0</v>
      </c>
      <c r="L41" s="3">
        <v>54.69488888888889</v>
      </c>
      <c r="M41" s="3">
        <v>0</v>
      </c>
      <c r="N41" s="4">
        <v>0</v>
      </c>
      <c r="O41" s="3">
        <v>11.911111111111111</v>
      </c>
      <c r="P41" s="3">
        <v>0</v>
      </c>
      <c r="Q41" s="4">
        <v>0</v>
      </c>
      <c r="R41" s="3">
        <v>5.6888888888888891</v>
      </c>
      <c r="S41" s="3">
        <v>0</v>
      </c>
      <c r="T41" s="4">
        <v>0</v>
      </c>
      <c r="U41" s="3">
        <v>26.330333333333336</v>
      </c>
      <c r="V41" s="3">
        <v>0.25544444444444447</v>
      </c>
      <c r="W41" s="4">
        <v>9.7015271782017361E-3</v>
      </c>
      <c r="X41" s="3">
        <v>20.641444444444446</v>
      </c>
      <c r="Y41" s="3">
        <v>0.25544444444444447</v>
      </c>
      <c r="Z41" s="4">
        <v>1.2375318264763987E-2</v>
      </c>
      <c r="AA41" s="3">
        <v>5.6888888888888891</v>
      </c>
      <c r="AB41" s="3">
        <v>0</v>
      </c>
      <c r="AC41" s="4">
        <v>0</v>
      </c>
      <c r="AD41" s="3">
        <v>136.96377777777775</v>
      </c>
      <c r="AE41" s="3">
        <v>0.66666666666666663</v>
      </c>
      <c r="AF41" s="4">
        <v>4.867466986405165E-3</v>
      </c>
      <c r="AG41" s="3">
        <v>134.19033333333331</v>
      </c>
      <c r="AH41" s="3">
        <v>0.66666666666666663</v>
      </c>
      <c r="AI41" s="4">
        <v>4.9680677445717658E-3</v>
      </c>
      <c r="AJ41" s="3">
        <v>2.7734444444444435</v>
      </c>
      <c r="AK41" s="3">
        <v>0</v>
      </c>
      <c r="AL41" s="4">
        <v>0</v>
      </c>
      <c r="AM41" s="3">
        <v>0</v>
      </c>
      <c r="AN41" s="3">
        <v>0</v>
      </c>
      <c r="AO41" s="4">
        <v>0</v>
      </c>
      <c r="AP41" s="3" t="s">
        <v>356</v>
      </c>
      <c r="AQ41" s="1">
        <v>8</v>
      </c>
    </row>
    <row r="42" spans="1:43" x14ac:dyDescent="0.2">
      <c r="A42" s="1" t="s">
        <v>154</v>
      </c>
      <c r="B42" s="1" t="s">
        <v>236</v>
      </c>
      <c r="C42" s="1" t="s">
        <v>188</v>
      </c>
      <c r="D42" s="1" t="s">
        <v>189</v>
      </c>
      <c r="E42" s="3">
        <v>66.666666666666671</v>
      </c>
      <c r="F42" s="3">
        <v>225.77100000000002</v>
      </c>
      <c r="G42" s="3">
        <v>52.26888888888891</v>
      </c>
      <c r="H42" s="4">
        <v>0.23151285545481443</v>
      </c>
      <c r="I42" s="3">
        <v>68.001000000000005</v>
      </c>
      <c r="J42" s="3">
        <v>0</v>
      </c>
      <c r="K42" s="4">
        <v>0</v>
      </c>
      <c r="L42" s="3">
        <v>50.573888888888888</v>
      </c>
      <c r="M42" s="3">
        <v>0</v>
      </c>
      <c r="N42" s="4">
        <v>0</v>
      </c>
      <c r="O42" s="3">
        <v>10.973222222222226</v>
      </c>
      <c r="P42" s="3">
        <v>0</v>
      </c>
      <c r="Q42" s="4">
        <v>0</v>
      </c>
      <c r="R42" s="3">
        <v>6.4538888888888888</v>
      </c>
      <c r="S42" s="3">
        <v>0</v>
      </c>
      <c r="T42" s="4">
        <v>0</v>
      </c>
      <c r="U42" s="3">
        <v>31.174666666666663</v>
      </c>
      <c r="V42" s="3">
        <v>1.538888888888889</v>
      </c>
      <c r="W42" s="4">
        <v>4.9363443251643081E-2</v>
      </c>
      <c r="X42" s="3">
        <v>31.174666666666663</v>
      </c>
      <c r="Y42" s="3">
        <v>1.538888888888889</v>
      </c>
      <c r="Z42" s="4">
        <v>4.9363443251643081E-2</v>
      </c>
      <c r="AA42" s="3">
        <v>0</v>
      </c>
      <c r="AB42" s="3">
        <v>0</v>
      </c>
      <c r="AC42" s="4">
        <v>0</v>
      </c>
      <c r="AD42" s="3">
        <v>126.59533333333334</v>
      </c>
      <c r="AE42" s="3">
        <v>50.730000000000018</v>
      </c>
      <c r="AF42" s="4">
        <v>0.4007256718257125</v>
      </c>
      <c r="AG42" s="3">
        <v>125.73833333333334</v>
      </c>
      <c r="AH42" s="3">
        <v>50.730000000000018</v>
      </c>
      <c r="AI42" s="4">
        <v>0.4034569144917356</v>
      </c>
      <c r="AJ42" s="3">
        <v>0.85699999999999998</v>
      </c>
      <c r="AK42" s="3">
        <v>0</v>
      </c>
      <c r="AL42" s="4">
        <v>0</v>
      </c>
      <c r="AM42" s="3">
        <v>0</v>
      </c>
      <c r="AN42" s="3">
        <v>0</v>
      </c>
      <c r="AO42" s="4">
        <v>0</v>
      </c>
      <c r="AP42" s="3" t="s">
        <v>357</v>
      </c>
      <c r="AQ42" s="1">
        <v>8</v>
      </c>
    </row>
    <row r="43" spans="1:43" x14ac:dyDescent="0.2">
      <c r="A43" s="1" t="s">
        <v>154</v>
      </c>
      <c r="B43" s="1" t="s">
        <v>237</v>
      </c>
      <c r="C43" s="1" t="s">
        <v>162</v>
      </c>
      <c r="D43" s="1" t="s">
        <v>157</v>
      </c>
      <c r="E43" s="3">
        <v>68.544444444444451</v>
      </c>
      <c r="F43" s="3">
        <v>246.19800000000001</v>
      </c>
      <c r="G43" s="3">
        <v>42.447111111111099</v>
      </c>
      <c r="H43" s="4">
        <v>0.17241046276213087</v>
      </c>
      <c r="I43" s="3">
        <v>72.097777777777779</v>
      </c>
      <c r="J43" s="3">
        <v>12.839222222222217</v>
      </c>
      <c r="K43" s="4">
        <v>0.17808069288620385</v>
      </c>
      <c r="L43" s="3">
        <v>58.995555555555562</v>
      </c>
      <c r="M43" s="3">
        <v>9.0592222222222194</v>
      </c>
      <c r="N43" s="4">
        <v>0.15355770679523875</v>
      </c>
      <c r="O43" s="3">
        <v>10.96888888888888</v>
      </c>
      <c r="P43" s="3">
        <v>3.7799999999999971</v>
      </c>
      <c r="Q43" s="4">
        <v>0.34461102106969205</v>
      </c>
      <c r="R43" s="3">
        <v>2.1333333333333333</v>
      </c>
      <c r="S43" s="3">
        <v>0</v>
      </c>
      <c r="T43" s="4">
        <v>0</v>
      </c>
      <c r="U43" s="3">
        <v>35.846111111111114</v>
      </c>
      <c r="V43" s="3">
        <v>4.817555555555554</v>
      </c>
      <c r="W43" s="4">
        <v>0.13439548688064715</v>
      </c>
      <c r="X43" s="3">
        <v>35.078111111111113</v>
      </c>
      <c r="Y43" s="3">
        <v>4.0495555555555551</v>
      </c>
      <c r="Z43" s="4">
        <v>0.11544394573380676</v>
      </c>
      <c r="AA43" s="3">
        <v>0.76799999999999913</v>
      </c>
      <c r="AB43" s="3">
        <v>0.76799999999999913</v>
      </c>
      <c r="AC43" s="4">
        <v>1</v>
      </c>
      <c r="AD43" s="3">
        <v>138.25411111111111</v>
      </c>
      <c r="AE43" s="3">
        <v>24.790333333333333</v>
      </c>
      <c r="AF43" s="4">
        <v>0.1793099180494532</v>
      </c>
      <c r="AG43" s="3">
        <v>105.10666666666667</v>
      </c>
      <c r="AH43" s="3">
        <v>24.790333333333333</v>
      </c>
      <c r="AI43" s="4">
        <v>0.23585881009767853</v>
      </c>
      <c r="AJ43" s="3">
        <v>33.147444444444432</v>
      </c>
      <c r="AK43" s="3">
        <v>0</v>
      </c>
      <c r="AL43" s="4">
        <v>0</v>
      </c>
      <c r="AM43" s="3">
        <v>0</v>
      </c>
      <c r="AN43" s="3">
        <v>0</v>
      </c>
      <c r="AO43" s="4">
        <v>0</v>
      </c>
      <c r="AP43" s="3" t="s">
        <v>358</v>
      </c>
      <c r="AQ43" s="1">
        <v>8</v>
      </c>
    </row>
    <row r="44" spans="1:43" x14ac:dyDescent="0.2">
      <c r="A44" s="1" t="s">
        <v>154</v>
      </c>
      <c r="B44" s="1" t="s">
        <v>238</v>
      </c>
      <c r="C44" s="1" t="s">
        <v>239</v>
      </c>
      <c r="D44" s="1" t="s">
        <v>200</v>
      </c>
      <c r="E44" s="3">
        <v>118.01111111111111</v>
      </c>
      <c r="F44" s="3">
        <v>434.06588888888894</v>
      </c>
      <c r="G44" s="3">
        <v>25.872555555555554</v>
      </c>
      <c r="H44" s="4">
        <v>5.9605134192376827E-2</v>
      </c>
      <c r="I44" s="3">
        <v>97.384000000000015</v>
      </c>
      <c r="J44" s="3">
        <v>0</v>
      </c>
      <c r="K44" s="4">
        <v>0</v>
      </c>
      <c r="L44" s="3">
        <v>72.125555555555565</v>
      </c>
      <c r="M44" s="3">
        <v>0</v>
      </c>
      <c r="N44" s="4">
        <v>0</v>
      </c>
      <c r="O44" s="3">
        <v>13.880666666666672</v>
      </c>
      <c r="P44" s="3">
        <v>0</v>
      </c>
      <c r="Q44" s="4">
        <v>0</v>
      </c>
      <c r="R44" s="3">
        <v>11.377777777777778</v>
      </c>
      <c r="S44" s="3">
        <v>0</v>
      </c>
      <c r="T44" s="4">
        <v>0</v>
      </c>
      <c r="U44" s="3">
        <v>65.862444444444449</v>
      </c>
      <c r="V44" s="3">
        <v>0</v>
      </c>
      <c r="W44" s="4">
        <v>0</v>
      </c>
      <c r="X44" s="3">
        <v>57.966999999999999</v>
      </c>
      <c r="Y44" s="3">
        <v>0</v>
      </c>
      <c r="Z44" s="4">
        <v>0</v>
      </c>
      <c r="AA44" s="3">
        <v>7.8954444444444452</v>
      </c>
      <c r="AB44" s="3">
        <v>0</v>
      </c>
      <c r="AC44" s="4">
        <v>0</v>
      </c>
      <c r="AD44" s="3">
        <v>270.81944444444446</v>
      </c>
      <c r="AE44" s="3">
        <v>25.872555555555554</v>
      </c>
      <c r="AF44" s="4">
        <v>9.5534335094107373E-2</v>
      </c>
      <c r="AG44" s="3">
        <v>234.32400000000001</v>
      </c>
      <c r="AH44" s="3">
        <v>25.872555555555554</v>
      </c>
      <c r="AI44" s="4">
        <v>0.11041359636894024</v>
      </c>
      <c r="AJ44" s="3">
        <v>36.495444444444431</v>
      </c>
      <c r="AK44" s="3">
        <v>0</v>
      </c>
      <c r="AL44" s="4">
        <v>0</v>
      </c>
      <c r="AM44" s="3">
        <v>0</v>
      </c>
      <c r="AN44" s="3">
        <v>0</v>
      </c>
      <c r="AO44" s="4">
        <v>0</v>
      </c>
      <c r="AP44" s="3" t="s">
        <v>359</v>
      </c>
      <c r="AQ44" s="1">
        <v>8</v>
      </c>
    </row>
    <row r="45" spans="1:43" x14ac:dyDescent="0.2">
      <c r="A45" s="1" t="s">
        <v>154</v>
      </c>
      <c r="B45" s="1" t="s">
        <v>240</v>
      </c>
      <c r="C45" s="1" t="s">
        <v>188</v>
      </c>
      <c r="D45" s="1" t="s">
        <v>189</v>
      </c>
      <c r="E45" s="3">
        <v>7.3888888888888893</v>
      </c>
      <c r="F45" s="3">
        <v>59.65</v>
      </c>
      <c r="G45" s="3">
        <v>0</v>
      </c>
      <c r="H45" s="4">
        <v>0</v>
      </c>
      <c r="I45" s="3">
        <v>21.758333333333333</v>
      </c>
      <c r="J45" s="3">
        <v>0</v>
      </c>
      <c r="K45" s="4">
        <v>0</v>
      </c>
      <c r="L45" s="3">
        <v>21.758333333333333</v>
      </c>
      <c r="M45" s="3">
        <v>0</v>
      </c>
      <c r="N45" s="4">
        <v>0</v>
      </c>
      <c r="O45" s="3">
        <v>0</v>
      </c>
      <c r="P45" s="3">
        <v>0</v>
      </c>
      <c r="Q45" s="4">
        <v>0</v>
      </c>
      <c r="R45" s="3">
        <v>0</v>
      </c>
      <c r="S45" s="3">
        <v>0</v>
      </c>
      <c r="T45" s="4">
        <v>0</v>
      </c>
      <c r="U45" s="3">
        <v>20.358333333333334</v>
      </c>
      <c r="V45" s="3">
        <v>0</v>
      </c>
      <c r="W45" s="4">
        <v>0</v>
      </c>
      <c r="X45" s="3">
        <v>20.358333333333334</v>
      </c>
      <c r="Y45" s="3">
        <v>0</v>
      </c>
      <c r="Z45" s="4">
        <v>0</v>
      </c>
      <c r="AA45" s="3">
        <v>0</v>
      </c>
      <c r="AB45" s="3">
        <v>0</v>
      </c>
      <c r="AC45" s="4">
        <v>0</v>
      </c>
      <c r="AD45" s="3">
        <v>17.536111111111111</v>
      </c>
      <c r="AE45" s="3">
        <v>0</v>
      </c>
      <c r="AF45" s="4">
        <v>0</v>
      </c>
      <c r="AG45" s="3">
        <v>17.536111111111111</v>
      </c>
      <c r="AH45" s="3">
        <v>0</v>
      </c>
      <c r="AI45" s="4">
        <v>0</v>
      </c>
      <c r="AJ45" s="3">
        <v>0</v>
      </c>
      <c r="AK45" s="3">
        <v>0</v>
      </c>
      <c r="AL45" s="4">
        <v>0</v>
      </c>
      <c r="AM45" s="3">
        <v>0</v>
      </c>
      <c r="AN45" s="3">
        <v>0</v>
      </c>
      <c r="AO45" s="4">
        <v>0</v>
      </c>
      <c r="AP45" s="3" t="s">
        <v>360</v>
      </c>
      <c r="AQ45" s="1">
        <v>8</v>
      </c>
    </row>
    <row r="46" spans="1:43" x14ac:dyDescent="0.2">
      <c r="A46" s="1" t="s">
        <v>154</v>
      </c>
      <c r="B46" s="1" t="s">
        <v>241</v>
      </c>
      <c r="C46" s="1" t="s">
        <v>159</v>
      </c>
      <c r="D46" s="1" t="s">
        <v>160</v>
      </c>
      <c r="E46" s="3">
        <v>76.566666666666663</v>
      </c>
      <c r="F46" s="3">
        <v>293.71244444444443</v>
      </c>
      <c r="G46" s="3">
        <v>0.72222222222222221</v>
      </c>
      <c r="H46" s="4">
        <v>2.4589432143003057E-3</v>
      </c>
      <c r="I46" s="3">
        <v>58.573777777777778</v>
      </c>
      <c r="J46" s="3">
        <v>0.72222222222222221</v>
      </c>
      <c r="K46" s="4">
        <v>1.2330128764483158E-2</v>
      </c>
      <c r="L46" s="3">
        <v>52.36933333333333</v>
      </c>
      <c r="M46" s="3">
        <v>0</v>
      </c>
      <c r="N46" s="4">
        <v>0</v>
      </c>
      <c r="O46" s="3">
        <v>0.72222222222222221</v>
      </c>
      <c r="P46" s="3">
        <v>0.72222222222222221</v>
      </c>
      <c r="Q46" s="4">
        <v>1</v>
      </c>
      <c r="R46" s="3">
        <v>5.482222222222223</v>
      </c>
      <c r="S46" s="3">
        <v>0</v>
      </c>
      <c r="T46" s="4">
        <v>0</v>
      </c>
      <c r="U46" s="3">
        <v>22.580111111111112</v>
      </c>
      <c r="V46" s="3">
        <v>0</v>
      </c>
      <c r="W46" s="4">
        <v>0</v>
      </c>
      <c r="X46" s="3">
        <v>22.580111111111112</v>
      </c>
      <c r="Y46" s="3">
        <v>0</v>
      </c>
      <c r="Z46" s="4">
        <v>0</v>
      </c>
      <c r="AA46" s="3">
        <v>0</v>
      </c>
      <c r="AB46" s="3">
        <v>0</v>
      </c>
      <c r="AC46" s="4">
        <v>0</v>
      </c>
      <c r="AD46" s="3">
        <v>212.55855555555556</v>
      </c>
      <c r="AE46" s="3">
        <v>0</v>
      </c>
      <c r="AF46" s="4">
        <v>0</v>
      </c>
      <c r="AG46" s="3">
        <v>212.55855555555556</v>
      </c>
      <c r="AH46" s="3">
        <v>0</v>
      </c>
      <c r="AI46" s="4">
        <v>0</v>
      </c>
      <c r="AJ46" s="3">
        <v>0</v>
      </c>
      <c r="AK46" s="3">
        <v>0</v>
      </c>
      <c r="AL46" s="4">
        <v>0</v>
      </c>
      <c r="AM46" s="3">
        <v>0</v>
      </c>
      <c r="AN46" s="3">
        <v>0</v>
      </c>
      <c r="AO46" s="4">
        <v>0</v>
      </c>
      <c r="AP46" s="3" t="s">
        <v>361</v>
      </c>
      <c r="AQ46" s="1">
        <v>8</v>
      </c>
    </row>
    <row r="47" spans="1:43" x14ac:dyDescent="0.2">
      <c r="A47" s="1" t="s">
        <v>154</v>
      </c>
      <c r="B47" s="1" t="s">
        <v>242</v>
      </c>
      <c r="C47" s="1" t="s">
        <v>243</v>
      </c>
      <c r="D47" s="1" t="s">
        <v>160</v>
      </c>
      <c r="E47" s="3">
        <v>49.133333333333333</v>
      </c>
      <c r="F47" s="3">
        <v>183.87322222222224</v>
      </c>
      <c r="G47" s="3">
        <v>36.443333333333342</v>
      </c>
      <c r="H47" s="4">
        <v>0.19819815464640797</v>
      </c>
      <c r="I47" s="3">
        <v>46.228555555555559</v>
      </c>
      <c r="J47" s="3">
        <v>11.102222222222222</v>
      </c>
      <c r="K47" s="4">
        <v>0.24015940123588833</v>
      </c>
      <c r="L47" s="3">
        <v>35.263222222222225</v>
      </c>
      <c r="M47" s="3">
        <v>11.102222222222222</v>
      </c>
      <c r="N47" s="4">
        <v>0.31483856331273691</v>
      </c>
      <c r="O47" s="3">
        <v>5.3653333333333331</v>
      </c>
      <c r="P47" s="3">
        <v>0</v>
      </c>
      <c r="Q47" s="4">
        <v>0</v>
      </c>
      <c r="R47" s="3">
        <v>5.6</v>
      </c>
      <c r="S47" s="3">
        <v>0</v>
      </c>
      <c r="T47" s="4">
        <v>0</v>
      </c>
      <c r="U47" s="3">
        <v>24.973888888888887</v>
      </c>
      <c r="V47" s="3">
        <v>1.6677777777777778</v>
      </c>
      <c r="W47" s="4">
        <v>6.6780860009343093E-2</v>
      </c>
      <c r="X47" s="3">
        <v>19.373888888888889</v>
      </c>
      <c r="Y47" s="3">
        <v>1.6677777777777778</v>
      </c>
      <c r="Z47" s="4">
        <v>8.6083789751383588E-2</v>
      </c>
      <c r="AA47" s="3">
        <v>5.6</v>
      </c>
      <c r="AB47" s="3">
        <v>0</v>
      </c>
      <c r="AC47" s="4">
        <v>0</v>
      </c>
      <c r="AD47" s="3">
        <v>112.67077777777779</v>
      </c>
      <c r="AE47" s="3">
        <v>23.673333333333339</v>
      </c>
      <c r="AF47" s="4">
        <v>0.21011067643488357</v>
      </c>
      <c r="AG47" s="3">
        <v>112.58377777777778</v>
      </c>
      <c r="AH47" s="3">
        <v>23.673333333333339</v>
      </c>
      <c r="AI47" s="4">
        <v>0.21027304111308717</v>
      </c>
      <c r="AJ47" s="3">
        <v>8.6999999999999994E-2</v>
      </c>
      <c r="AK47" s="3">
        <v>0</v>
      </c>
      <c r="AL47" s="4">
        <v>0</v>
      </c>
      <c r="AM47" s="3">
        <v>0</v>
      </c>
      <c r="AN47" s="3">
        <v>0</v>
      </c>
      <c r="AO47" s="4">
        <v>0</v>
      </c>
      <c r="AP47" s="3" t="s">
        <v>362</v>
      </c>
      <c r="AQ47" s="1">
        <v>8</v>
      </c>
    </row>
    <row r="48" spans="1:43" x14ac:dyDescent="0.2">
      <c r="A48" s="1" t="s">
        <v>154</v>
      </c>
      <c r="B48" s="1" t="s">
        <v>244</v>
      </c>
      <c r="C48" s="1" t="s">
        <v>245</v>
      </c>
      <c r="D48" s="1" t="s">
        <v>200</v>
      </c>
      <c r="E48" s="3">
        <v>38.333333333333336</v>
      </c>
      <c r="F48" s="3">
        <v>110.04</v>
      </c>
      <c r="G48" s="3">
        <v>0</v>
      </c>
      <c r="H48" s="4">
        <v>0</v>
      </c>
      <c r="I48" s="3">
        <v>17.894333333333332</v>
      </c>
      <c r="J48" s="3">
        <v>0</v>
      </c>
      <c r="K48" s="4">
        <v>0</v>
      </c>
      <c r="L48" s="3">
        <v>17.870222222222221</v>
      </c>
      <c r="M48" s="3">
        <v>0</v>
      </c>
      <c r="N48" s="4">
        <v>0</v>
      </c>
      <c r="O48" s="3">
        <v>0</v>
      </c>
      <c r="P48" s="3">
        <v>0</v>
      </c>
      <c r="Q48" s="4">
        <v>0</v>
      </c>
      <c r="R48" s="3">
        <v>2.4111111111111111E-2</v>
      </c>
      <c r="S48" s="3">
        <v>0</v>
      </c>
      <c r="T48" s="4">
        <v>0</v>
      </c>
      <c r="U48" s="3">
        <v>15.200333333333333</v>
      </c>
      <c r="V48" s="3">
        <v>0</v>
      </c>
      <c r="W48" s="4">
        <v>0</v>
      </c>
      <c r="X48" s="3">
        <v>15.200333333333333</v>
      </c>
      <c r="Y48" s="3">
        <v>0</v>
      </c>
      <c r="Z48" s="4">
        <v>0</v>
      </c>
      <c r="AA48" s="3">
        <v>0</v>
      </c>
      <c r="AB48" s="3">
        <v>0</v>
      </c>
      <c r="AC48" s="4">
        <v>0</v>
      </c>
      <c r="AD48" s="3">
        <v>76.941555555555567</v>
      </c>
      <c r="AE48" s="3">
        <v>0</v>
      </c>
      <c r="AF48" s="4">
        <v>0</v>
      </c>
      <c r="AG48" s="3">
        <v>72.686111111111117</v>
      </c>
      <c r="AH48" s="3">
        <v>0</v>
      </c>
      <c r="AI48" s="4">
        <v>0</v>
      </c>
      <c r="AJ48" s="3">
        <v>4.2554444444444455</v>
      </c>
      <c r="AK48" s="3">
        <v>0</v>
      </c>
      <c r="AL48" s="4">
        <v>0</v>
      </c>
      <c r="AM48" s="3">
        <v>0</v>
      </c>
      <c r="AN48" s="3">
        <v>0</v>
      </c>
      <c r="AO48" s="4">
        <v>0</v>
      </c>
      <c r="AP48" s="3" t="s">
        <v>363</v>
      </c>
      <c r="AQ48" s="1">
        <v>8</v>
      </c>
    </row>
    <row r="49" spans="1:43" x14ac:dyDescent="0.2">
      <c r="A49" s="1" t="s">
        <v>154</v>
      </c>
      <c r="B49" s="1" t="s">
        <v>246</v>
      </c>
      <c r="C49" s="1" t="s">
        <v>247</v>
      </c>
      <c r="D49" s="1" t="s">
        <v>200</v>
      </c>
      <c r="E49" s="3">
        <v>31.055555555555557</v>
      </c>
      <c r="F49" s="3">
        <v>147.14477777777776</v>
      </c>
      <c r="G49" s="3">
        <v>0</v>
      </c>
      <c r="H49" s="4">
        <v>0</v>
      </c>
      <c r="I49" s="3">
        <v>52.067222222222213</v>
      </c>
      <c r="J49" s="3">
        <v>0</v>
      </c>
      <c r="K49" s="4">
        <v>0</v>
      </c>
      <c r="L49" s="3">
        <v>37.580444444444439</v>
      </c>
      <c r="M49" s="3">
        <v>0</v>
      </c>
      <c r="N49" s="4">
        <v>0</v>
      </c>
      <c r="O49" s="3">
        <v>8.7028888888888876</v>
      </c>
      <c r="P49" s="3">
        <v>0</v>
      </c>
      <c r="Q49" s="4">
        <v>0</v>
      </c>
      <c r="R49" s="3">
        <v>5.7838888888888906</v>
      </c>
      <c r="S49" s="3">
        <v>0</v>
      </c>
      <c r="T49" s="4">
        <v>0</v>
      </c>
      <c r="U49" s="3">
        <v>18.664000000000001</v>
      </c>
      <c r="V49" s="3">
        <v>0</v>
      </c>
      <c r="W49" s="4">
        <v>0</v>
      </c>
      <c r="X49" s="3">
        <v>13.640555555555556</v>
      </c>
      <c r="Y49" s="3">
        <v>0</v>
      </c>
      <c r="Z49" s="4">
        <v>0</v>
      </c>
      <c r="AA49" s="3">
        <v>5.0234444444444444</v>
      </c>
      <c r="AB49" s="3">
        <v>0</v>
      </c>
      <c r="AC49" s="4">
        <v>0</v>
      </c>
      <c r="AD49" s="3">
        <v>76.413555555555547</v>
      </c>
      <c r="AE49" s="3">
        <v>0</v>
      </c>
      <c r="AF49" s="4">
        <v>0</v>
      </c>
      <c r="AG49" s="3">
        <v>75.655333333333331</v>
      </c>
      <c r="AH49" s="3">
        <v>0</v>
      </c>
      <c r="AI49" s="4">
        <v>0</v>
      </c>
      <c r="AJ49" s="3">
        <v>0.75822222222222213</v>
      </c>
      <c r="AK49" s="3">
        <v>0</v>
      </c>
      <c r="AL49" s="4">
        <v>0</v>
      </c>
      <c r="AM49" s="3">
        <v>0</v>
      </c>
      <c r="AN49" s="3">
        <v>0</v>
      </c>
      <c r="AO49" s="4">
        <v>0</v>
      </c>
      <c r="AP49" s="3" t="s">
        <v>364</v>
      </c>
      <c r="AQ49" s="1">
        <v>8</v>
      </c>
    </row>
    <row r="50" spans="1:43" x14ac:dyDescent="0.2">
      <c r="A50" s="1" t="s">
        <v>154</v>
      </c>
      <c r="B50" s="1" t="s">
        <v>248</v>
      </c>
      <c r="C50" s="1" t="s">
        <v>174</v>
      </c>
      <c r="D50" s="1" t="s">
        <v>175</v>
      </c>
      <c r="E50" s="3">
        <v>79.233333333333334</v>
      </c>
      <c r="F50" s="3">
        <v>240.47</v>
      </c>
      <c r="G50" s="3">
        <v>6.4626666666666708</v>
      </c>
      <c r="H50" s="4">
        <v>2.6875147281019134E-2</v>
      </c>
      <c r="I50" s="3">
        <v>52.98533333333333</v>
      </c>
      <c r="J50" s="3">
        <v>3.4133333333333375</v>
      </c>
      <c r="K50" s="4">
        <v>6.4420342736354802E-2</v>
      </c>
      <c r="L50" s="3">
        <v>39.145222222222223</v>
      </c>
      <c r="M50" s="3">
        <v>0</v>
      </c>
      <c r="N50" s="4">
        <v>0</v>
      </c>
      <c r="O50" s="3">
        <v>9.095666666666661</v>
      </c>
      <c r="P50" s="3">
        <v>3.4133333333333375</v>
      </c>
      <c r="Q50" s="4">
        <v>0.37527027522263418</v>
      </c>
      <c r="R50" s="3">
        <v>4.7444444444444445</v>
      </c>
      <c r="S50" s="3">
        <v>0</v>
      </c>
      <c r="T50" s="4">
        <v>0</v>
      </c>
      <c r="U50" s="3">
        <v>53.773444444444436</v>
      </c>
      <c r="V50" s="3">
        <v>0.6826666666666672</v>
      </c>
      <c r="W50" s="4">
        <v>1.2695237839412692E-2</v>
      </c>
      <c r="X50" s="3">
        <v>45.913222222222217</v>
      </c>
      <c r="Y50" s="3">
        <v>0</v>
      </c>
      <c r="Z50" s="4">
        <v>0</v>
      </c>
      <c r="AA50" s="3">
        <v>7.8602222222222204</v>
      </c>
      <c r="AB50" s="3">
        <v>0.6826666666666672</v>
      </c>
      <c r="AC50" s="4">
        <v>8.6850809985581492E-2</v>
      </c>
      <c r="AD50" s="3">
        <v>133.71122222222223</v>
      </c>
      <c r="AE50" s="3">
        <v>2.3666666666666667</v>
      </c>
      <c r="AF50" s="4">
        <v>1.7699835715609343E-2</v>
      </c>
      <c r="AG50" s="3">
        <v>130.38633333333334</v>
      </c>
      <c r="AH50" s="3">
        <v>2.3666666666666667</v>
      </c>
      <c r="AI50" s="4">
        <v>1.8151186601867781E-2</v>
      </c>
      <c r="AJ50" s="3">
        <v>3.3248888888888897</v>
      </c>
      <c r="AK50" s="3">
        <v>0</v>
      </c>
      <c r="AL50" s="4">
        <v>0</v>
      </c>
      <c r="AM50" s="3">
        <v>0</v>
      </c>
      <c r="AN50" s="3">
        <v>0</v>
      </c>
      <c r="AO50" s="4">
        <v>0</v>
      </c>
      <c r="AP50" s="3" t="s">
        <v>365</v>
      </c>
      <c r="AQ50" s="1">
        <v>8</v>
      </c>
    </row>
    <row r="51" spans="1:43" x14ac:dyDescent="0.2">
      <c r="A51" s="1" t="s">
        <v>154</v>
      </c>
      <c r="B51" s="1" t="s">
        <v>249</v>
      </c>
      <c r="C51" s="1" t="s">
        <v>159</v>
      </c>
      <c r="D51" s="1" t="s">
        <v>160</v>
      </c>
      <c r="E51" s="3">
        <v>42.277777777777779</v>
      </c>
      <c r="F51" s="3">
        <v>183.94744444444444</v>
      </c>
      <c r="G51" s="3">
        <v>0.11566666666666667</v>
      </c>
      <c r="H51" s="4">
        <v>6.2880279210185039E-4</v>
      </c>
      <c r="I51" s="3">
        <v>57.684333333333328</v>
      </c>
      <c r="J51" s="3">
        <v>0</v>
      </c>
      <c r="K51" s="4">
        <v>0</v>
      </c>
      <c r="L51" s="3">
        <v>38.839555555555556</v>
      </c>
      <c r="M51" s="3">
        <v>0</v>
      </c>
      <c r="N51" s="4">
        <v>0</v>
      </c>
      <c r="O51" s="3">
        <v>13.278111111111109</v>
      </c>
      <c r="P51" s="3">
        <v>0</v>
      </c>
      <c r="Q51" s="4">
        <v>0</v>
      </c>
      <c r="R51" s="3">
        <v>5.5666666666666664</v>
      </c>
      <c r="S51" s="3">
        <v>0</v>
      </c>
      <c r="T51" s="4">
        <v>0</v>
      </c>
      <c r="U51" s="3">
        <v>35.571666666666665</v>
      </c>
      <c r="V51" s="3">
        <v>0</v>
      </c>
      <c r="W51" s="4">
        <v>0</v>
      </c>
      <c r="X51" s="3">
        <v>35.571666666666665</v>
      </c>
      <c r="Y51" s="3">
        <v>0</v>
      </c>
      <c r="Z51" s="4">
        <v>0</v>
      </c>
      <c r="AA51" s="3">
        <v>0</v>
      </c>
      <c r="AB51" s="3">
        <v>0</v>
      </c>
      <c r="AC51" s="4">
        <v>0</v>
      </c>
      <c r="AD51" s="3">
        <v>90.691444444444443</v>
      </c>
      <c r="AE51" s="3">
        <v>0.11566666666666667</v>
      </c>
      <c r="AF51" s="4">
        <v>1.275386750924686E-3</v>
      </c>
      <c r="AG51" s="3">
        <v>90.691444444444443</v>
      </c>
      <c r="AH51" s="3">
        <v>0.11566666666666667</v>
      </c>
      <c r="AI51" s="4">
        <v>1.275386750924686E-3</v>
      </c>
      <c r="AJ51" s="3">
        <v>0</v>
      </c>
      <c r="AK51" s="3">
        <v>0</v>
      </c>
      <c r="AL51" s="4">
        <v>0</v>
      </c>
      <c r="AM51" s="3">
        <v>0</v>
      </c>
      <c r="AN51" s="3">
        <v>0</v>
      </c>
      <c r="AO51" s="4">
        <v>0</v>
      </c>
      <c r="AP51" s="3" t="s">
        <v>366</v>
      </c>
      <c r="AQ51" s="1">
        <v>8</v>
      </c>
    </row>
    <row r="52" spans="1:43" x14ac:dyDescent="0.2">
      <c r="A52" s="1" t="s">
        <v>154</v>
      </c>
      <c r="B52" s="1" t="s">
        <v>250</v>
      </c>
      <c r="C52" s="1" t="s">
        <v>251</v>
      </c>
      <c r="D52" s="1" t="s">
        <v>252</v>
      </c>
      <c r="E52" s="3">
        <v>72.677777777777777</v>
      </c>
      <c r="F52" s="3">
        <v>264.32133333333337</v>
      </c>
      <c r="G52" s="3">
        <v>0</v>
      </c>
      <c r="H52" s="4">
        <v>0</v>
      </c>
      <c r="I52" s="3">
        <v>59.427333333333337</v>
      </c>
      <c r="J52" s="3">
        <v>0</v>
      </c>
      <c r="K52" s="4">
        <v>0</v>
      </c>
      <c r="L52" s="3">
        <v>41.355111111111114</v>
      </c>
      <c r="M52" s="3">
        <v>0</v>
      </c>
      <c r="N52" s="4">
        <v>0</v>
      </c>
      <c r="O52" s="3">
        <v>12.527777777777779</v>
      </c>
      <c r="P52" s="3">
        <v>0</v>
      </c>
      <c r="Q52" s="4">
        <v>0</v>
      </c>
      <c r="R52" s="3">
        <v>5.5444444444444443</v>
      </c>
      <c r="S52" s="3">
        <v>0</v>
      </c>
      <c r="T52" s="4">
        <v>0</v>
      </c>
      <c r="U52" s="3">
        <v>49.178666666666672</v>
      </c>
      <c r="V52" s="3">
        <v>0</v>
      </c>
      <c r="W52" s="4">
        <v>0</v>
      </c>
      <c r="X52" s="3">
        <v>37.769222222222226</v>
      </c>
      <c r="Y52" s="3">
        <v>0</v>
      </c>
      <c r="Z52" s="4">
        <v>0</v>
      </c>
      <c r="AA52" s="3">
        <v>11.409444444444443</v>
      </c>
      <c r="AB52" s="3">
        <v>0</v>
      </c>
      <c r="AC52" s="4">
        <v>0</v>
      </c>
      <c r="AD52" s="3">
        <v>155.71533333333338</v>
      </c>
      <c r="AE52" s="3">
        <v>0</v>
      </c>
      <c r="AF52" s="4">
        <v>0</v>
      </c>
      <c r="AG52" s="3">
        <v>140.85600000000002</v>
      </c>
      <c r="AH52" s="3">
        <v>0</v>
      </c>
      <c r="AI52" s="4">
        <v>0</v>
      </c>
      <c r="AJ52" s="3">
        <v>14.708555555555552</v>
      </c>
      <c r="AK52" s="3">
        <v>0</v>
      </c>
      <c r="AL52" s="4">
        <v>0</v>
      </c>
      <c r="AM52" s="3">
        <v>0.15077777777777779</v>
      </c>
      <c r="AN52" s="3">
        <v>0</v>
      </c>
      <c r="AO52" s="4">
        <v>0</v>
      </c>
      <c r="AP52" s="3" t="s">
        <v>367</v>
      </c>
      <c r="AQ52" s="1">
        <v>8</v>
      </c>
    </row>
    <row r="53" spans="1:43" x14ac:dyDescent="0.2">
      <c r="A53" s="1" t="s">
        <v>154</v>
      </c>
      <c r="B53" s="1" t="s">
        <v>253</v>
      </c>
      <c r="C53" s="1" t="s">
        <v>174</v>
      </c>
      <c r="D53" s="1" t="s">
        <v>175</v>
      </c>
      <c r="E53" s="3">
        <v>47.533333333333331</v>
      </c>
      <c r="F53" s="3">
        <v>100.55988888888891</v>
      </c>
      <c r="G53" s="3">
        <v>0</v>
      </c>
      <c r="H53" s="4">
        <v>0</v>
      </c>
      <c r="I53" s="3">
        <v>23.788444444444448</v>
      </c>
      <c r="J53" s="3">
        <v>0</v>
      </c>
      <c r="K53" s="4">
        <v>0</v>
      </c>
      <c r="L53" s="3">
        <v>18.277333333333335</v>
      </c>
      <c r="M53" s="3">
        <v>0</v>
      </c>
      <c r="N53" s="4">
        <v>0</v>
      </c>
      <c r="O53" s="3">
        <v>2.7555555555555555</v>
      </c>
      <c r="P53" s="3">
        <v>0</v>
      </c>
      <c r="Q53" s="4">
        <v>0</v>
      </c>
      <c r="R53" s="3">
        <v>2.7555555555555555</v>
      </c>
      <c r="S53" s="3">
        <v>0</v>
      </c>
      <c r="T53" s="4">
        <v>0</v>
      </c>
      <c r="U53" s="3">
        <v>5.65</v>
      </c>
      <c r="V53" s="3">
        <v>0</v>
      </c>
      <c r="W53" s="4">
        <v>0</v>
      </c>
      <c r="X53" s="3">
        <v>5.65</v>
      </c>
      <c r="Y53" s="3">
        <v>0</v>
      </c>
      <c r="Z53" s="4">
        <v>0</v>
      </c>
      <c r="AA53" s="3">
        <v>0</v>
      </c>
      <c r="AB53" s="3">
        <v>0</v>
      </c>
      <c r="AC53" s="4">
        <v>0</v>
      </c>
      <c r="AD53" s="3">
        <v>71.12144444444445</v>
      </c>
      <c r="AE53" s="3">
        <v>0</v>
      </c>
      <c r="AF53" s="4">
        <v>0</v>
      </c>
      <c r="AG53" s="3">
        <v>58.12177777777778</v>
      </c>
      <c r="AH53" s="3">
        <v>0</v>
      </c>
      <c r="AI53" s="4">
        <v>0</v>
      </c>
      <c r="AJ53" s="3">
        <v>12.99966666666667</v>
      </c>
      <c r="AK53" s="3">
        <v>0</v>
      </c>
      <c r="AL53" s="4">
        <v>0</v>
      </c>
      <c r="AM53" s="3">
        <v>0</v>
      </c>
      <c r="AN53" s="3">
        <v>0</v>
      </c>
      <c r="AO53" s="4">
        <v>0</v>
      </c>
      <c r="AP53" s="3" t="s">
        <v>368</v>
      </c>
      <c r="AQ53" s="1">
        <v>8</v>
      </c>
    </row>
    <row r="54" spans="1:43" x14ac:dyDescent="0.2">
      <c r="A54" s="1" t="s">
        <v>154</v>
      </c>
      <c r="B54" s="1" t="s">
        <v>254</v>
      </c>
      <c r="C54" s="1" t="s">
        <v>159</v>
      </c>
      <c r="D54" s="1" t="s">
        <v>160</v>
      </c>
      <c r="E54" s="3">
        <v>99.044444444444451</v>
      </c>
      <c r="F54" s="3">
        <v>388.065</v>
      </c>
      <c r="G54" s="3">
        <v>118.48177777777781</v>
      </c>
      <c r="H54" s="4">
        <v>0.3053142586365114</v>
      </c>
      <c r="I54" s="3">
        <v>98.091222222222228</v>
      </c>
      <c r="J54" s="3">
        <v>29.128444444444455</v>
      </c>
      <c r="K54" s="4">
        <v>0.29695260987221656</v>
      </c>
      <c r="L54" s="3">
        <v>81.224555555555554</v>
      </c>
      <c r="M54" s="3">
        <v>29.128444444444455</v>
      </c>
      <c r="N54" s="4">
        <v>0.35861623674285703</v>
      </c>
      <c r="O54" s="3">
        <v>11.2</v>
      </c>
      <c r="P54" s="3">
        <v>0</v>
      </c>
      <c r="Q54" s="4">
        <v>0</v>
      </c>
      <c r="R54" s="3">
        <v>5.666666666666667</v>
      </c>
      <c r="S54" s="3">
        <v>0</v>
      </c>
      <c r="T54" s="4">
        <v>0</v>
      </c>
      <c r="U54" s="3">
        <v>59.954777777777778</v>
      </c>
      <c r="V54" s="3">
        <v>10.780222222222219</v>
      </c>
      <c r="W54" s="4">
        <v>0.1798058907361659</v>
      </c>
      <c r="X54" s="3">
        <v>49.989555555555562</v>
      </c>
      <c r="Y54" s="3">
        <v>10.780222222222219</v>
      </c>
      <c r="Z54" s="4">
        <v>0.21564949122705623</v>
      </c>
      <c r="AA54" s="3">
        <v>9.96522222222222</v>
      </c>
      <c r="AB54" s="3">
        <v>0</v>
      </c>
      <c r="AC54" s="4">
        <v>0</v>
      </c>
      <c r="AD54" s="3">
        <v>230.01900000000001</v>
      </c>
      <c r="AE54" s="3">
        <v>78.573111111111132</v>
      </c>
      <c r="AF54" s="4">
        <v>0.34159400358714337</v>
      </c>
      <c r="AG54" s="3">
        <v>220.55955555555556</v>
      </c>
      <c r="AH54" s="3">
        <v>78.573111111111132</v>
      </c>
      <c r="AI54" s="4">
        <v>0.35624442075609719</v>
      </c>
      <c r="AJ54" s="3">
        <v>9.4594444444444452</v>
      </c>
      <c r="AK54" s="3">
        <v>0</v>
      </c>
      <c r="AL54" s="4">
        <v>0</v>
      </c>
      <c r="AM54" s="3">
        <v>0</v>
      </c>
      <c r="AN54" s="3">
        <v>0</v>
      </c>
      <c r="AO54" s="4">
        <v>0</v>
      </c>
      <c r="AP54" s="3" t="s">
        <v>369</v>
      </c>
      <c r="AQ54" s="1">
        <v>8</v>
      </c>
    </row>
    <row r="55" spans="1:43" x14ac:dyDescent="0.2">
      <c r="A55" s="1" t="s">
        <v>154</v>
      </c>
      <c r="B55" s="1" t="s">
        <v>255</v>
      </c>
      <c r="C55" s="1" t="s">
        <v>256</v>
      </c>
      <c r="D55" s="1" t="s">
        <v>257</v>
      </c>
      <c r="E55" s="3">
        <v>78.766666666666666</v>
      </c>
      <c r="F55" s="3">
        <v>305.66422222222224</v>
      </c>
      <c r="G55" s="3">
        <v>109.48111111111109</v>
      </c>
      <c r="H55" s="4">
        <v>0.358174438327024</v>
      </c>
      <c r="I55" s="3">
        <v>87.878</v>
      </c>
      <c r="J55" s="3">
        <v>19.604444444444443</v>
      </c>
      <c r="K55" s="4">
        <v>0.22308705756212524</v>
      </c>
      <c r="L55" s="3">
        <v>66.205555555555549</v>
      </c>
      <c r="M55" s="3">
        <v>19.604444444444443</v>
      </c>
      <c r="N55" s="4">
        <v>0.29611479399177648</v>
      </c>
      <c r="O55" s="3">
        <v>17.316888888888894</v>
      </c>
      <c r="P55" s="3">
        <v>0</v>
      </c>
      <c r="Q55" s="4">
        <v>0</v>
      </c>
      <c r="R55" s="3">
        <v>4.3555555555555552</v>
      </c>
      <c r="S55" s="3">
        <v>0</v>
      </c>
      <c r="T55" s="4">
        <v>0</v>
      </c>
      <c r="U55" s="3">
        <v>33.337555555555554</v>
      </c>
      <c r="V55" s="3">
        <v>3.6177777777777775</v>
      </c>
      <c r="W55" s="4">
        <v>0.10851958751891427</v>
      </c>
      <c r="X55" s="3">
        <v>29.782</v>
      </c>
      <c r="Y55" s="3">
        <v>3.6177777777777775</v>
      </c>
      <c r="Z55" s="4">
        <v>0.12147531320185943</v>
      </c>
      <c r="AA55" s="3">
        <v>3.5555555555555554</v>
      </c>
      <c r="AB55" s="3">
        <v>0</v>
      </c>
      <c r="AC55" s="4">
        <v>0</v>
      </c>
      <c r="AD55" s="3">
        <v>184.44866666666667</v>
      </c>
      <c r="AE55" s="3">
        <v>86.258888888888876</v>
      </c>
      <c r="AF55" s="4">
        <v>0.46765796927540204</v>
      </c>
      <c r="AG55" s="3">
        <v>184.44866666666667</v>
      </c>
      <c r="AH55" s="3">
        <v>86.258888888888876</v>
      </c>
      <c r="AI55" s="4">
        <v>0.46765796927540204</v>
      </c>
      <c r="AJ55" s="3">
        <v>0</v>
      </c>
      <c r="AK55" s="3">
        <v>0</v>
      </c>
      <c r="AL55" s="4">
        <v>0</v>
      </c>
      <c r="AM55" s="3">
        <v>0</v>
      </c>
      <c r="AN55" s="3">
        <v>0</v>
      </c>
      <c r="AO55" s="4">
        <v>0</v>
      </c>
      <c r="AP55" s="3" t="s">
        <v>370</v>
      </c>
      <c r="AQ55" s="1">
        <v>8</v>
      </c>
    </row>
    <row r="56" spans="1:43" x14ac:dyDescent="0.2">
      <c r="A56" s="1" t="s">
        <v>154</v>
      </c>
      <c r="B56" s="1" t="s">
        <v>258</v>
      </c>
      <c r="C56" s="1" t="s">
        <v>159</v>
      </c>
      <c r="D56" s="1" t="s">
        <v>160</v>
      </c>
      <c r="E56" s="3">
        <v>68.12222222222222</v>
      </c>
      <c r="F56" s="3">
        <v>259.20333333333338</v>
      </c>
      <c r="G56" s="3">
        <v>54.427555555555557</v>
      </c>
      <c r="H56" s="4">
        <v>0.20998015286154581</v>
      </c>
      <c r="I56" s="3">
        <v>80.124888888888904</v>
      </c>
      <c r="J56" s="3">
        <v>9.3322222222222226</v>
      </c>
      <c r="K56" s="4">
        <v>0.11647095367786953</v>
      </c>
      <c r="L56" s="3">
        <v>54.821333333333335</v>
      </c>
      <c r="M56" s="3">
        <v>9.3322222222222226</v>
      </c>
      <c r="N56" s="4">
        <v>0.17022975646139379</v>
      </c>
      <c r="O56" s="3">
        <v>19.703555555555567</v>
      </c>
      <c r="P56" s="3">
        <v>0</v>
      </c>
      <c r="Q56" s="4">
        <v>0</v>
      </c>
      <c r="R56" s="3">
        <v>5.6</v>
      </c>
      <c r="S56" s="3">
        <v>0</v>
      </c>
      <c r="T56" s="4">
        <v>0</v>
      </c>
      <c r="U56" s="3">
        <v>36.42977777777778</v>
      </c>
      <c r="V56" s="3">
        <v>1.93</v>
      </c>
      <c r="W56" s="4">
        <v>5.2978637744458129E-2</v>
      </c>
      <c r="X56" s="3">
        <v>28.84922222222222</v>
      </c>
      <c r="Y56" s="3">
        <v>1.93</v>
      </c>
      <c r="Z56" s="4">
        <v>6.6899550536698466E-2</v>
      </c>
      <c r="AA56" s="3">
        <v>7.5805555555555566</v>
      </c>
      <c r="AB56" s="3">
        <v>0</v>
      </c>
      <c r="AC56" s="4">
        <v>0</v>
      </c>
      <c r="AD56" s="3">
        <v>142.64866666666666</v>
      </c>
      <c r="AE56" s="3">
        <v>43.165333333333336</v>
      </c>
      <c r="AF56" s="4">
        <v>0.30259892603272381</v>
      </c>
      <c r="AG56" s="3">
        <v>136.62922222222221</v>
      </c>
      <c r="AH56" s="3">
        <v>43.165333333333336</v>
      </c>
      <c r="AI56" s="4">
        <v>0.31593046224859989</v>
      </c>
      <c r="AJ56" s="3">
        <v>6.0194444444444448</v>
      </c>
      <c r="AK56" s="3">
        <v>0</v>
      </c>
      <c r="AL56" s="4">
        <v>0</v>
      </c>
      <c r="AM56" s="3">
        <v>0</v>
      </c>
      <c r="AN56" s="3">
        <v>0</v>
      </c>
      <c r="AO56" s="4">
        <v>0</v>
      </c>
      <c r="AP56" s="3" t="s">
        <v>371</v>
      </c>
      <c r="AQ56" s="1">
        <v>8</v>
      </c>
    </row>
    <row r="57" spans="1:43" x14ac:dyDescent="0.2">
      <c r="A57" s="1" t="s">
        <v>154</v>
      </c>
      <c r="B57" s="1" t="s">
        <v>259</v>
      </c>
      <c r="C57" s="1" t="s">
        <v>174</v>
      </c>
      <c r="D57" s="1" t="s">
        <v>175</v>
      </c>
      <c r="E57" s="3">
        <v>48.833333333333336</v>
      </c>
      <c r="F57" s="3">
        <v>143.09622222222222</v>
      </c>
      <c r="G57" s="3">
        <v>0.62955555555555553</v>
      </c>
      <c r="H57" s="4">
        <v>4.3995260376467737E-3</v>
      </c>
      <c r="I57" s="3">
        <v>35.844555555555552</v>
      </c>
      <c r="J57" s="3">
        <v>0</v>
      </c>
      <c r="K57" s="4">
        <v>0</v>
      </c>
      <c r="L57" s="3">
        <v>24.724666666666664</v>
      </c>
      <c r="M57" s="3">
        <v>0</v>
      </c>
      <c r="N57" s="4">
        <v>0</v>
      </c>
      <c r="O57" s="3">
        <v>5.4309999999999992</v>
      </c>
      <c r="P57" s="3">
        <v>0</v>
      </c>
      <c r="Q57" s="4">
        <v>0</v>
      </c>
      <c r="R57" s="3">
        <v>5.6888888888888891</v>
      </c>
      <c r="S57" s="3">
        <v>0</v>
      </c>
      <c r="T57" s="4">
        <v>0</v>
      </c>
      <c r="U57" s="3">
        <v>30.826111111111111</v>
      </c>
      <c r="V57" s="3">
        <v>0</v>
      </c>
      <c r="W57" s="4">
        <v>0</v>
      </c>
      <c r="X57" s="3">
        <v>30.826111111111111</v>
      </c>
      <c r="Y57" s="3">
        <v>0</v>
      </c>
      <c r="Z57" s="4">
        <v>0</v>
      </c>
      <c r="AA57" s="3">
        <v>0</v>
      </c>
      <c r="AB57" s="3">
        <v>0</v>
      </c>
      <c r="AC57" s="4">
        <v>0</v>
      </c>
      <c r="AD57" s="3">
        <v>76.425555555555562</v>
      </c>
      <c r="AE57" s="3">
        <v>0.62955555555555553</v>
      </c>
      <c r="AF57" s="4">
        <v>8.2375005451928527E-3</v>
      </c>
      <c r="AG57" s="3">
        <v>76.425555555555562</v>
      </c>
      <c r="AH57" s="3">
        <v>0.62955555555555553</v>
      </c>
      <c r="AI57" s="4">
        <v>8.2375005451928527E-3</v>
      </c>
      <c r="AJ57" s="3">
        <v>0</v>
      </c>
      <c r="AK57" s="3">
        <v>0</v>
      </c>
      <c r="AL57" s="4">
        <v>0</v>
      </c>
      <c r="AM57" s="3">
        <v>0</v>
      </c>
      <c r="AN57" s="3">
        <v>0</v>
      </c>
      <c r="AO57" s="4">
        <v>0</v>
      </c>
      <c r="AP57" s="3" t="s">
        <v>372</v>
      </c>
      <c r="AQ57" s="1">
        <v>8</v>
      </c>
    </row>
    <row r="58" spans="1:43" x14ac:dyDescent="0.2">
      <c r="A58" s="1" t="s">
        <v>154</v>
      </c>
      <c r="B58" s="1" t="s">
        <v>260</v>
      </c>
      <c r="C58" s="1" t="s">
        <v>251</v>
      </c>
      <c r="D58" s="1" t="s">
        <v>252</v>
      </c>
      <c r="E58" s="3">
        <v>35.466666666666669</v>
      </c>
      <c r="F58" s="3">
        <v>140.28377777777777</v>
      </c>
      <c r="G58" s="3">
        <v>0</v>
      </c>
      <c r="H58" s="4">
        <v>0</v>
      </c>
      <c r="I58" s="3">
        <v>39.263111111111108</v>
      </c>
      <c r="J58" s="3">
        <v>0</v>
      </c>
      <c r="K58" s="4">
        <v>0</v>
      </c>
      <c r="L58" s="3">
        <v>29.833777777777776</v>
      </c>
      <c r="M58" s="3">
        <v>0</v>
      </c>
      <c r="N58" s="4">
        <v>0</v>
      </c>
      <c r="O58" s="3">
        <v>4.7152222222222226</v>
      </c>
      <c r="P58" s="3">
        <v>0</v>
      </c>
      <c r="Q58" s="4">
        <v>0</v>
      </c>
      <c r="R58" s="3">
        <v>4.7141111111111105</v>
      </c>
      <c r="S58" s="3">
        <v>0</v>
      </c>
      <c r="T58" s="4">
        <v>0</v>
      </c>
      <c r="U58" s="3">
        <v>20.307222222222222</v>
      </c>
      <c r="V58" s="3">
        <v>0</v>
      </c>
      <c r="W58" s="4">
        <v>0</v>
      </c>
      <c r="X58" s="3">
        <v>16.482222222222223</v>
      </c>
      <c r="Y58" s="3">
        <v>0</v>
      </c>
      <c r="Z58" s="4">
        <v>0</v>
      </c>
      <c r="AA58" s="3">
        <v>3.8250000000000006</v>
      </c>
      <c r="AB58" s="3">
        <v>0</v>
      </c>
      <c r="AC58" s="4">
        <v>0</v>
      </c>
      <c r="AD58" s="3">
        <v>80.713444444444434</v>
      </c>
      <c r="AE58" s="3">
        <v>0</v>
      </c>
      <c r="AF58" s="4">
        <v>0</v>
      </c>
      <c r="AG58" s="3">
        <v>73.298666666666662</v>
      </c>
      <c r="AH58" s="3">
        <v>0</v>
      </c>
      <c r="AI58" s="4">
        <v>0</v>
      </c>
      <c r="AJ58" s="3">
        <v>7.4147777777777781</v>
      </c>
      <c r="AK58" s="3">
        <v>0</v>
      </c>
      <c r="AL58" s="4">
        <v>0</v>
      </c>
      <c r="AM58" s="3">
        <v>0</v>
      </c>
      <c r="AN58" s="3">
        <v>0</v>
      </c>
      <c r="AO58" s="4">
        <v>0</v>
      </c>
      <c r="AP58" s="3" t="s">
        <v>373</v>
      </c>
      <c r="AQ58" s="1">
        <v>8</v>
      </c>
    </row>
    <row r="59" spans="1:43" x14ac:dyDescent="0.2">
      <c r="A59" s="1" t="s">
        <v>154</v>
      </c>
      <c r="B59" s="1" t="s">
        <v>261</v>
      </c>
      <c r="C59" s="1" t="s">
        <v>162</v>
      </c>
      <c r="D59" s="1" t="s">
        <v>157</v>
      </c>
      <c r="E59" s="3">
        <v>17.8</v>
      </c>
      <c r="F59" s="3">
        <v>149.75022222222222</v>
      </c>
      <c r="G59" s="3">
        <v>0</v>
      </c>
      <c r="H59" s="4">
        <v>0</v>
      </c>
      <c r="I59" s="3">
        <v>54.446555555555562</v>
      </c>
      <c r="J59" s="3">
        <v>0</v>
      </c>
      <c r="K59" s="4">
        <v>0</v>
      </c>
      <c r="L59" s="3">
        <v>33.831000000000003</v>
      </c>
      <c r="M59" s="3">
        <v>0</v>
      </c>
      <c r="N59" s="4">
        <v>0</v>
      </c>
      <c r="O59" s="3">
        <v>14.926666666666669</v>
      </c>
      <c r="P59" s="3">
        <v>0</v>
      </c>
      <c r="Q59" s="4">
        <v>0</v>
      </c>
      <c r="R59" s="3">
        <v>5.6888888888888891</v>
      </c>
      <c r="S59" s="3">
        <v>0</v>
      </c>
      <c r="T59" s="4">
        <v>0</v>
      </c>
      <c r="U59" s="3">
        <v>7.2671111111111104</v>
      </c>
      <c r="V59" s="3">
        <v>0</v>
      </c>
      <c r="W59" s="4">
        <v>0</v>
      </c>
      <c r="X59" s="3">
        <v>7.2671111111111104</v>
      </c>
      <c r="Y59" s="3">
        <v>0</v>
      </c>
      <c r="Z59" s="4">
        <v>0</v>
      </c>
      <c r="AA59" s="3">
        <v>0</v>
      </c>
      <c r="AB59" s="3">
        <v>0</v>
      </c>
      <c r="AC59" s="4">
        <v>0</v>
      </c>
      <c r="AD59" s="3">
        <v>88.036555555555552</v>
      </c>
      <c r="AE59" s="3">
        <v>0</v>
      </c>
      <c r="AF59" s="4">
        <v>0</v>
      </c>
      <c r="AG59" s="3">
        <v>88.036555555555552</v>
      </c>
      <c r="AH59" s="3">
        <v>0</v>
      </c>
      <c r="AI59" s="4">
        <v>0</v>
      </c>
      <c r="AJ59" s="3">
        <v>0</v>
      </c>
      <c r="AK59" s="3">
        <v>0</v>
      </c>
      <c r="AL59" s="4">
        <v>0</v>
      </c>
      <c r="AM59" s="3">
        <v>0</v>
      </c>
      <c r="AN59" s="3">
        <v>0</v>
      </c>
      <c r="AO59" s="4">
        <v>0</v>
      </c>
      <c r="AP59" s="3" t="s">
        <v>374</v>
      </c>
      <c r="AQ59" s="1">
        <v>8</v>
      </c>
    </row>
    <row r="60" spans="1:43" x14ac:dyDescent="0.2">
      <c r="A60" s="1" t="s">
        <v>154</v>
      </c>
      <c r="B60" s="1" t="s">
        <v>262</v>
      </c>
      <c r="C60" s="1" t="s">
        <v>234</v>
      </c>
      <c r="D60" s="1" t="s">
        <v>179</v>
      </c>
      <c r="E60" s="3">
        <v>54.177777777777777</v>
      </c>
      <c r="F60" s="3">
        <v>221.37788888888889</v>
      </c>
      <c r="G60" s="3">
        <v>35.862777777777772</v>
      </c>
      <c r="H60" s="4">
        <v>0.16199801144448328</v>
      </c>
      <c r="I60" s="3">
        <v>59.061222222222213</v>
      </c>
      <c r="J60" s="3">
        <v>0.39266666666666672</v>
      </c>
      <c r="K60" s="4">
        <v>6.6484683501677189E-3</v>
      </c>
      <c r="L60" s="3">
        <v>41.585555555555551</v>
      </c>
      <c r="M60" s="3">
        <v>0.39266666666666672</v>
      </c>
      <c r="N60" s="4">
        <v>9.4423811686750233E-3</v>
      </c>
      <c r="O60" s="3">
        <v>12.408999999999999</v>
      </c>
      <c r="P60" s="3">
        <v>0</v>
      </c>
      <c r="Q60" s="4">
        <v>0</v>
      </c>
      <c r="R60" s="3">
        <v>5.0666666666666664</v>
      </c>
      <c r="S60" s="3">
        <v>0</v>
      </c>
      <c r="T60" s="4">
        <v>0</v>
      </c>
      <c r="U60" s="3">
        <v>34.566333333333333</v>
      </c>
      <c r="V60" s="3">
        <v>0</v>
      </c>
      <c r="W60" s="4">
        <v>0</v>
      </c>
      <c r="X60" s="3">
        <v>28.327333333333335</v>
      </c>
      <c r="Y60" s="3">
        <v>0</v>
      </c>
      <c r="Z60" s="4">
        <v>0</v>
      </c>
      <c r="AA60" s="3">
        <v>6.2390000000000008</v>
      </c>
      <c r="AB60" s="3">
        <v>0</v>
      </c>
      <c r="AC60" s="4">
        <v>0</v>
      </c>
      <c r="AD60" s="3">
        <v>127.75033333333333</v>
      </c>
      <c r="AE60" s="3">
        <v>35.470111111111109</v>
      </c>
      <c r="AF60" s="4">
        <v>0.27765180869282358</v>
      </c>
      <c r="AG60" s="3">
        <v>109.64633333333333</v>
      </c>
      <c r="AH60" s="3">
        <v>35.470111111111109</v>
      </c>
      <c r="AI60" s="4">
        <v>0.32349564306249284</v>
      </c>
      <c r="AJ60" s="3">
        <v>9.7365555555555545</v>
      </c>
      <c r="AK60" s="3">
        <v>0</v>
      </c>
      <c r="AL60" s="4">
        <v>0</v>
      </c>
      <c r="AM60" s="3">
        <v>8.3674444444444429</v>
      </c>
      <c r="AN60" s="3">
        <v>0</v>
      </c>
      <c r="AO60" s="4">
        <v>0</v>
      </c>
      <c r="AP60" s="3" t="s">
        <v>375</v>
      </c>
      <c r="AQ60" s="1">
        <v>8</v>
      </c>
    </row>
    <row r="61" spans="1:43" x14ac:dyDescent="0.2">
      <c r="A61" s="1" t="s">
        <v>154</v>
      </c>
      <c r="B61" s="1" t="s">
        <v>263</v>
      </c>
      <c r="C61" s="1" t="s">
        <v>264</v>
      </c>
      <c r="D61" s="1" t="s">
        <v>265</v>
      </c>
      <c r="E61" s="3">
        <v>46.233333333333334</v>
      </c>
      <c r="F61" s="3">
        <v>178.35066666666665</v>
      </c>
      <c r="G61" s="3">
        <v>0</v>
      </c>
      <c r="H61" s="4">
        <v>0</v>
      </c>
      <c r="I61" s="3">
        <v>50.275666666666673</v>
      </c>
      <c r="J61" s="3">
        <v>0</v>
      </c>
      <c r="K61" s="4">
        <v>0</v>
      </c>
      <c r="L61" s="3">
        <v>37.025444444444446</v>
      </c>
      <c r="M61" s="3">
        <v>0</v>
      </c>
      <c r="N61" s="4">
        <v>0</v>
      </c>
      <c r="O61" s="3">
        <v>5.5863333333333332</v>
      </c>
      <c r="P61" s="3">
        <v>0</v>
      </c>
      <c r="Q61" s="4">
        <v>0</v>
      </c>
      <c r="R61" s="3">
        <v>7.6638888888888888</v>
      </c>
      <c r="S61" s="3">
        <v>0</v>
      </c>
      <c r="T61" s="4">
        <v>0</v>
      </c>
      <c r="U61" s="3">
        <v>17.053666666666665</v>
      </c>
      <c r="V61" s="3">
        <v>0</v>
      </c>
      <c r="W61" s="4">
        <v>0</v>
      </c>
      <c r="X61" s="3">
        <v>17.053666666666665</v>
      </c>
      <c r="Y61" s="3">
        <v>0</v>
      </c>
      <c r="Z61" s="4">
        <v>0</v>
      </c>
      <c r="AA61" s="3">
        <v>0</v>
      </c>
      <c r="AB61" s="3">
        <v>0</v>
      </c>
      <c r="AC61" s="4">
        <v>0</v>
      </c>
      <c r="AD61" s="3">
        <v>111.02133333333333</v>
      </c>
      <c r="AE61" s="3">
        <v>0</v>
      </c>
      <c r="AF61" s="4">
        <v>0</v>
      </c>
      <c r="AG61" s="3">
        <v>111.02133333333333</v>
      </c>
      <c r="AH61" s="3">
        <v>0</v>
      </c>
      <c r="AI61" s="4">
        <v>0</v>
      </c>
      <c r="AJ61" s="3">
        <v>0</v>
      </c>
      <c r="AK61" s="3">
        <v>0</v>
      </c>
      <c r="AL61" s="4">
        <v>0</v>
      </c>
      <c r="AM61" s="3">
        <v>0</v>
      </c>
      <c r="AN61" s="3">
        <v>0</v>
      </c>
      <c r="AO61" s="4">
        <v>0</v>
      </c>
      <c r="AP61" s="3" t="s">
        <v>376</v>
      </c>
      <c r="AQ61" s="1">
        <v>8</v>
      </c>
    </row>
    <row r="62" spans="1:43" x14ac:dyDescent="0.2">
      <c r="A62" s="1" t="s">
        <v>154</v>
      </c>
      <c r="B62" s="1" t="s">
        <v>266</v>
      </c>
      <c r="C62" s="1" t="s">
        <v>159</v>
      </c>
      <c r="D62" s="1" t="s">
        <v>160</v>
      </c>
      <c r="E62" s="3">
        <v>34.166666666666664</v>
      </c>
      <c r="F62" s="3">
        <v>110.55444444444444</v>
      </c>
      <c r="G62" s="3">
        <v>5.7048888888888873</v>
      </c>
      <c r="H62" s="4">
        <v>5.160252866862982E-2</v>
      </c>
      <c r="I62" s="3">
        <v>25.296333333333337</v>
      </c>
      <c r="J62" s="3">
        <v>1.2133333333333323</v>
      </c>
      <c r="K62" s="4">
        <v>4.7964790681126336E-2</v>
      </c>
      <c r="L62" s="3">
        <v>16.225222222222222</v>
      </c>
      <c r="M62" s="3">
        <v>7.5555555555555556E-2</v>
      </c>
      <c r="N62" s="4">
        <v>4.6566730810055678E-3</v>
      </c>
      <c r="O62" s="3">
        <v>3.3822222222222269</v>
      </c>
      <c r="P62" s="3">
        <v>1.1377777777777767</v>
      </c>
      <c r="Q62" s="4">
        <v>0.33639947437582052</v>
      </c>
      <c r="R62" s="3">
        <v>5.6888888888888891</v>
      </c>
      <c r="S62" s="3">
        <v>0</v>
      </c>
      <c r="T62" s="4">
        <v>0</v>
      </c>
      <c r="U62" s="3">
        <v>21.868999999999996</v>
      </c>
      <c r="V62" s="3">
        <v>0.22755555555555568</v>
      </c>
      <c r="W62" s="4">
        <v>1.0405393733392278E-2</v>
      </c>
      <c r="X62" s="3">
        <v>17.997</v>
      </c>
      <c r="Y62" s="3">
        <v>0</v>
      </c>
      <c r="Z62" s="4">
        <v>0</v>
      </c>
      <c r="AA62" s="3">
        <v>3.8719999999999972</v>
      </c>
      <c r="AB62" s="3">
        <v>0.22755555555555568</v>
      </c>
      <c r="AC62" s="4">
        <v>5.8769513314967936E-2</v>
      </c>
      <c r="AD62" s="3">
        <v>63.389111111111113</v>
      </c>
      <c r="AE62" s="3">
        <v>4.2639999999999993</v>
      </c>
      <c r="AF62" s="4">
        <v>6.7267073559777166E-2</v>
      </c>
      <c r="AG62" s="3">
        <v>56.743000000000002</v>
      </c>
      <c r="AH62" s="3">
        <v>4.2639999999999993</v>
      </c>
      <c r="AI62" s="4">
        <v>7.5145832966180839E-2</v>
      </c>
      <c r="AJ62" s="3">
        <v>6.64611111111111</v>
      </c>
      <c r="AK62" s="3">
        <v>0</v>
      </c>
      <c r="AL62" s="4">
        <v>0</v>
      </c>
      <c r="AM62" s="3">
        <v>0</v>
      </c>
      <c r="AN62" s="3">
        <v>0</v>
      </c>
      <c r="AO62" s="4">
        <v>0</v>
      </c>
      <c r="AP62" s="3" t="s">
        <v>377</v>
      </c>
      <c r="AQ62" s="1">
        <v>8</v>
      </c>
    </row>
    <row r="63" spans="1:43" x14ac:dyDescent="0.2">
      <c r="A63" s="1" t="s">
        <v>154</v>
      </c>
      <c r="B63" s="1" t="s">
        <v>267</v>
      </c>
      <c r="C63" s="1" t="s">
        <v>243</v>
      </c>
      <c r="D63" s="1" t="s">
        <v>160</v>
      </c>
      <c r="E63" s="3">
        <v>34.18888888888889</v>
      </c>
      <c r="F63" s="3">
        <v>235.45677777777777</v>
      </c>
      <c r="G63" s="3">
        <v>0</v>
      </c>
      <c r="H63" s="4">
        <v>0</v>
      </c>
      <c r="I63" s="3">
        <v>69.734222222222215</v>
      </c>
      <c r="J63" s="3">
        <v>0</v>
      </c>
      <c r="K63" s="4">
        <v>0</v>
      </c>
      <c r="L63" s="3">
        <v>49.454999999999998</v>
      </c>
      <c r="M63" s="3">
        <v>0</v>
      </c>
      <c r="N63" s="4">
        <v>0</v>
      </c>
      <c r="O63" s="3">
        <v>14.590333333333337</v>
      </c>
      <c r="P63" s="3">
        <v>0</v>
      </c>
      <c r="Q63" s="4">
        <v>0</v>
      </c>
      <c r="R63" s="3">
        <v>5.6888888888888891</v>
      </c>
      <c r="S63" s="3">
        <v>0</v>
      </c>
      <c r="T63" s="4">
        <v>0</v>
      </c>
      <c r="U63" s="3">
        <v>7.3736666666666668</v>
      </c>
      <c r="V63" s="3">
        <v>0</v>
      </c>
      <c r="W63" s="4">
        <v>0</v>
      </c>
      <c r="X63" s="3">
        <v>5.7569999999999997</v>
      </c>
      <c r="Y63" s="3">
        <v>0</v>
      </c>
      <c r="Z63" s="4">
        <v>0</v>
      </c>
      <c r="AA63" s="3">
        <v>1.6166666666666667</v>
      </c>
      <c r="AB63" s="3">
        <v>0</v>
      </c>
      <c r="AC63" s="4">
        <v>0</v>
      </c>
      <c r="AD63" s="3">
        <v>158.34888888888889</v>
      </c>
      <c r="AE63" s="3">
        <v>0</v>
      </c>
      <c r="AF63" s="4">
        <v>0</v>
      </c>
      <c r="AG63" s="3">
        <v>158.34888888888889</v>
      </c>
      <c r="AH63" s="3">
        <v>0</v>
      </c>
      <c r="AI63" s="4">
        <v>0</v>
      </c>
      <c r="AJ63" s="3">
        <v>0</v>
      </c>
      <c r="AK63" s="3">
        <v>0</v>
      </c>
      <c r="AL63" s="4">
        <v>0</v>
      </c>
      <c r="AM63" s="3">
        <v>0</v>
      </c>
      <c r="AN63" s="3">
        <v>0</v>
      </c>
      <c r="AO63" s="4">
        <v>0</v>
      </c>
      <c r="AP63" s="3" t="s">
        <v>378</v>
      </c>
      <c r="AQ63" s="1">
        <v>8</v>
      </c>
    </row>
    <row r="64" spans="1:43" x14ac:dyDescent="0.2">
      <c r="A64" s="1" t="s">
        <v>154</v>
      </c>
      <c r="B64" s="1" t="s">
        <v>268</v>
      </c>
      <c r="C64" s="1" t="s">
        <v>174</v>
      </c>
      <c r="D64" s="1" t="s">
        <v>175</v>
      </c>
      <c r="E64" s="3">
        <v>25.044444444444444</v>
      </c>
      <c r="F64" s="3">
        <v>147.98844444444444</v>
      </c>
      <c r="G64" s="3">
        <v>0</v>
      </c>
      <c r="H64" s="4">
        <v>0</v>
      </c>
      <c r="I64" s="3">
        <v>57.553888888888892</v>
      </c>
      <c r="J64" s="3">
        <v>0</v>
      </c>
      <c r="K64" s="4">
        <v>0</v>
      </c>
      <c r="L64" s="3">
        <v>41.270555555555553</v>
      </c>
      <c r="M64" s="3">
        <v>0</v>
      </c>
      <c r="N64" s="4">
        <v>0</v>
      </c>
      <c r="O64" s="3">
        <v>11.216666666666667</v>
      </c>
      <c r="P64" s="3">
        <v>0</v>
      </c>
      <c r="Q64" s="4">
        <v>0</v>
      </c>
      <c r="R64" s="3">
        <v>5.0666666666666664</v>
      </c>
      <c r="S64" s="3">
        <v>0</v>
      </c>
      <c r="T64" s="4">
        <v>0</v>
      </c>
      <c r="U64" s="3">
        <v>18.314444444444444</v>
      </c>
      <c r="V64" s="3">
        <v>0</v>
      </c>
      <c r="W64" s="4">
        <v>0</v>
      </c>
      <c r="X64" s="3">
        <v>18.280888888888889</v>
      </c>
      <c r="Y64" s="3">
        <v>0</v>
      </c>
      <c r="Z64" s="4">
        <v>0</v>
      </c>
      <c r="AA64" s="3">
        <v>3.3555555555555554E-2</v>
      </c>
      <c r="AB64" s="3">
        <v>0</v>
      </c>
      <c r="AC64" s="4">
        <v>0</v>
      </c>
      <c r="AD64" s="3">
        <v>72.120111111111115</v>
      </c>
      <c r="AE64" s="3">
        <v>0</v>
      </c>
      <c r="AF64" s="4">
        <v>0</v>
      </c>
      <c r="AG64" s="3">
        <v>67.582777777777778</v>
      </c>
      <c r="AH64" s="3">
        <v>0</v>
      </c>
      <c r="AI64" s="4">
        <v>0</v>
      </c>
      <c r="AJ64" s="3">
        <v>4.5373333333333319</v>
      </c>
      <c r="AK64" s="3">
        <v>0</v>
      </c>
      <c r="AL64" s="4">
        <v>0</v>
      </c>
      <c r="AM64" s="3">
        <v>0</v>
      </c>
      <c r="AN64" s="3">
        <v>0</v>
      </c>
      <c r="AO64" s="4">
        <v>0</v>
      </c>
      <c r="AP64" s="3" t="s">
        <v>379</v>
      </c>
      <c r="AQ64" s="1">
        <v>8</v>
      </c>
    </row>
    <row r="65" spans="1:43" x14ac:dyDescent="0.2">
      <c r="A65" s="1" t="s">
        <v>154</v>
      </c>
      <c r="B65" s="1" t="s">
        <v>269</v>
      </c>
      <c r="C65" s="1" t="s">
        <v>234</v>
      </c>
      <c r="D65" s="1" t="s">
        <v>179</v>
      </c>
      <c r="E65" s="3">
        <v>48.388888888888886</v>
      </c>
      <c r="F65" s="3">
        <v>207.64500000000004</v>
      </c>
      <c r="G65" s="3">
        <v>24.284111111111109</v>
      </c>
      <c r="H65" s="4">
        <v>0.11695013658460884</v>
      </c>
      <c r="I65" s="3">
        <v>52.143444444444448</v>
      </c>
      <c r="J65" s="3">
        <v>1.4481111111111113</v>
      </c>
      <c r="K65" s="4">
        <v>2.7771681110441072E-2</v>
      </c>
      <c r="L65" s="3">
        <v>35.438000000000002</v>
      </c>
      <c r="M65" s="3">
        <v>1.4481111111111113</v>
      </c>
      <c r="N65" s="4">
        <v>4.086322905105004E-2</v>
      </c>
      <c r="O65" s="3">
        <v>11.283222222222221</v>
      </c>
      <c r="P65" s="3">
        <v>0</v>
      </c>
      <c r="Q65" s="4">
        <v>0</v>
      </c>
      <c r="R65" s="3">
        <v>5.4222222222222225</v>
      </c>
      <c r="S65" s="3">
        <v>0</v>
      </c>
      <c r="T65" s="4">
        <v>0</v>
      </c>
      <c r="U65" s="3">
        <v>32.500666666666667</v>
      </c>
      <c r="V65" s="3">
        <v>2.101777777777778</v>
      </c>
      <c r="W65" s="4">
        <v>6.4668758931440723E-2</v>
      </c>
      <c r="X65" s="3">
        <v>22.726111111111109</v>
      </c>
      <c r="Y65" s="3">
        <v>2.101777777777778</v>
      </c>
      <c r="Z65" s="4">
        <v>9.248294912851103E-2</v>
      </c>
      <c r="AA65" s="3">
        <v>9.7745555555555566</v>
      </c>
      <c r="AB65" s="3">
        <v>0</v>
      </c>
      <c r="AC65" s="4">
        <v>0</v>
      </c>
      <c r="AD65" s="3">
        <v>123.00088888888891</v>
      </c>
      <c r="AE65" s="3">
        <v>20.734222222222218</v>
      </c>
      <c r="AF65" s="4">
        <v>0.16856969416661843</v>
      </c>
      <c r="AG65" s="3">
        <v>108.06222222222223</v>
      </c>
      <c r="AH65" s="3">
        <v>20.734222222222218</v>
      </c>
      <c r="AI65" s="4">
        <v>0.19187299498231467</v>
      </c>
      <c r="AJ65" s="3">
        <v>14.93866666666667</v>
      </c>
      <c r="AK65" s="3">
        <v>0</v>
      </c>
      <c r="AL65" s="4">
        <v>0</v>
      </c>
      <c r="AM65" s="3">
        <v>0</v>
      </c>
      <c r="AN65" s="3">
        <v>0</v>
      </c>
      <c r="AO65" s="4">
        <v>0</v>
      </c>
      <c r="AP65" s="3" t="s">
        <v>380</v>
      </c>
      <c r="AQ65" s="1">
        <v>8</v>
      </c>
    </row>
    <row r="66" spans="1:43" x14ac:dyDescent="0.2">
      <c r="A66" s="1" t="s">
        <v>154</v>
      </c>
      <c r="B66" s="1" t="s">
        <v>270</v>
      </c>
      <c r="C66" s="1" t="s">
        <v>271</v>
      </c>
      <c r="D66" s="1" t="s">
        <v>165</v>
      </c>
      <c r="E66" s="3">
        <v>31.366666666666667</v>
      </c>
      <c r="F66" s="3">
        <v>138.4732222222222</v>
      </c>
      <c r="G66" s="3">
        <v>0.18888888888888888</v>
      </c>
      <c r="H66" s="4">
        <v>1.3640824258841864E-3</v>
      </c>
      <c r="I66" s="3">
        <v>40.248555555555555</v>
      </c>
      <c r="J66" s="3">
        <v>0.18888888888888888</v>
      </c>
      <c r="K66" s="4">
        <v>4.6930600684082519E-3</v>
      </c>
      <c r="L66" s="3">
        <v>29.658444444444449</v>
      </c>
      <c r="M66" s="3">
        <v>0</v>
      </c>
      <c r="N66" s="4">
        <v>0</v>
      </c>
      <c r="O66" s="3">
        <v>5.6123333333333338</v>
      </c>
      <c r="P66" s="3">
        <v>0.18888888888888888</v>
      </c>
      <c r="Q66" s="4">
        <v>3.3656035319039414E-2</v>
      </c>
      <c r="R66" s="3">
        <v>4.9777777777777779</v>
      </c>
      <c r="S66" s="3">
        <v>0</v>
      </c>
      <c r="T66" s="4">
        <v>0</v>
      </c>
      <c r="U66" s="3">
        <v>12.762</v>
      </c>
      <c r="V66" s="3">
        <v>0</v>
      </c>
      <c r="W66" s="4">
        <v>0</v>
      </c>
      <c r="X66" s="3">
        <v>10.498444444444445</v>
      </c>
      <c r="Y66" s="3">
        <v>0</v>
      </c>
      <c r="Z66" s="4">
        <v>0</v>
      </c>
      <c r="AA66" s="3">
        <v>2.2635555555555551</v>
      </c>
      <c r="AB66" s="3">
        <v>0</v>
      </c>
      <c r="AC66" s="4">
        <v>0</v>
      </c>
      <c r="AD66" s="3">
        <v>85.462666666666664</v>
      </c>
      <c r="AE66" s="3">
        <v>0</v>
      </c>
      <c r="AF66" s="4">
        <v>0</v>
      </c>
      <c r="AG66" s="3">
        <v>85.462666666666664</v>
      </c>
      <c r="AH66" s="3">
        <v>0</v>
      </c>
      <c r="AI66" s="4">
        <v>0</v>
      </c>
      <c r="AJ66" s="3">
        <v>0</v>
      </c>
      <c r="AK66" s="3">
        <v>0</v>
      </c>
      <c r="AL66" s="4">
        <v>0</v>
      </c>
      <c r="AM66" s="3">
        <v>0</v>
      </c>
      <c r="AN66" s="3">
        <v>0</v>
      </c>
      <c r="AO66" s="4">
        <v>0</v>
      </c>
      <c r="AP66" s="3" t="s">
        <v>381</v>
      </c>
      <c r="AQ66" s="1">
        <v>8</v>
      </c>
    </row>
    <row r="67" spans="1:43" x14ac:dyDescent="0.2">
      <c r="A67" s="1" t="s">
        <v>154</v>
      </c>
      <c r="B67" s="1" t="s">
        <v>272</v>
      </c>
      <c r="C67" s="1" t="s">
        <v>243</v>
      </c>
      <c r="D67" s="1" t="s">
        <v>160</v>
      </c>
      <c r="E67" s="3">
        <v>29.355555555555554</v>
      </c>
      <c r="F67" s="3">
        <v>203.37666666666667</v>
      </c>
      <c r="G67" s="3">
        <v>0</v>
      </c>
      <c r="H67" s="4">
        <v>0</v>
      </c>
      <c r="I67" s="3">
        <v>61.943000000000005</v>
      </c>
      <c r="J67" s="3">
        <v>0</v>
      </c>
      <c r="K67" s="4">
        <v>0</v>
      </c>
      <c r="L67" s="3">
        <v>34.125888888888888</v>
      </c>
      <c r="M67" s="3">
        <v>0</v>
      </c>
      <c r="N67" s="4">
        <v>0</v>
      </c>
      <c r="O67" s="3">
        <v>22.128222222222224</v>
      </c>
      <c r="P67" s="3">
        <v>0</v>
      </c>
      <c r="Q67" s="4">
        <v>0</v>
      </c>
      <c r="R67" s="3">
        <v>5.6888888888888891</v>
      </c>
      <c r="S67" s="3">
        <v>0</v>
      </c>
      <c r="T67" s="4">
        <v>0</v>
      </c>
      <c r="U67" s="3">
        <v>8.3839999999999986</v>
      </c>
      <c r="V67" s="3">
        <v>0</v>
      </c>
      <c r="W67" s="4">
        <v>0</v>
      </c>
      <c r="X67" s="3">
        <v>8.3839999999999986</v>
      </c>
      <c r="Y67" s="3">
        <v>0</v>
      </c>
      <c r="Z67" s="4">
        <v>0</v>
      </c>
      <c r="AA67" s="3">
        <v>0</v>
      </c>
      <c r="AB67" s="3">
        <v>0</v>
      </c>
      <c r="AC67" s="4">
        <v>0</v>
      </c>
      <c r="AD67" s="3">
        <v>133.04966666666667</v>
      </c>
      <c r="AE67" s="3">
        <v>0</v>
      </c>
      <c r="AF67" s="4">
        <v>0</v>
      </c>
      <c r="AG67" s="3">
        <v>133.04966666666667</v>
      </c>
      <c r="AH67" s="3">
        <v>0</v>
      </c>
      <c r="AI67" s="4">
        <v>0</v>
      </c>
      <c r="AJ67" s="3">
        <v>0</v>
      </c>
      <c r="AK67" s="3">
        <v>0</v>
      </c>
      <c r="AL67" s="4">
        <v>0</v>
      </c>
      <c r="AM67" s="3">
        <v>0</v>
      </c>
      <c r="AN67" s="3">
        <v>0</v>
      </c>
      <c r="AO67" s="4">
        <v>0</v>
      </c>
      <c r="AP67" s="3" t="s">
        <v>382</v>
      </c>
      <c r="AQ67" s="1">
        <v>8</v>
      </c>
    </row>
    <row r="68" spans="1:43" x14ac:dyDescent="0.2">
      <c r="A68" s="1" t="s">
        <v>154</v>
      </c>
      <c r="B68" s="1" t="s">
        <v>273</v>
      </c>
      <c r="C68" s="1" t="s">
        <v>205</v>
      </c>
      <c r="D68" s="1" t="s">
        <v>200</v>
      </c>
      <c r="E68" s="3">
        <v>10.8</v>
      </c>
      <c r="F68" s="3">
        <v>72.592444444444453</v>
      </c>
      <c r="G68" s="3">
        <v>0</v>
      </c>
      <c r="H68" s="4">
        <v>0</v>
      </c>
      <c r="I68" s="3">
        <v>31.786666666666665</v>
      </c>
      <c r="J68" s="3">
        <v>0</v>
      </c>
      <c r="K68" s="4">
        <v>0</v>
      </c>
      <c r="L68" s="3">
        <v>21.548111111111112</v>
      </c>
      <c r="M68" s="3">
        <v>0</v>
      </c>
      <c r="N68" s="4">
        <v>0</v>
      </c>
      <c r="O68" s="3">
        <v>9.171888888888887</v>
      </c>
      <c r="P68" s="3">
        <v>0</v>
      </c>
      <c r="Q68" s="4">
        <v>0</v>
      </c>
      <c r="R68" s="3">
        <v>1.0666666666666667</v>
      </c>
      <c r="S68" s="3">
        <v>0</v>
      </c>
      <c r="T68" s="4">
        <v>0</v>
      </c>
      <c r="U68" s="3">
        <v>7.5038888888888895</v>
      </c>
      <c r="V68" s="3">
        <v>0</v>
      </c>
      <c r="W68" s="4">
        <v>0</v>
      </c>
      <c r="X68" s="3">
        <v>7.3681111111111113</v>
      </c>
      <c r="Y68" s="3">
        <v>0</v>
      </c>
      <c r="Z68" s="4">
        <v>0</v>
      </c>
      <c r="AA68" s="3">
        <v>0.13577777777777778</v>
      </c>
      <c r="AB68" s="3">
        <v>0</v>
      </c>
      <c r="AC68" s="4">
        <v>0</v>
      </c>
      <c r="AD68" s="3">
        <v>33.30188888888889</v>
      </c>
      <c r="AE68" s="3">
        <v>0</v>
      </c>
      <c r="AF68" s="4">
        <v>0</v>
      </c>
      <c r="AG68" s="3">
        <v>29.813555555555553</v>
      </c>
      <c r="AH68" s="3">
        <v>0</v>
      </c>
      <c r="AI68" s="4">
        <v>0</v>
      </c>
      <c r="AJ68" s="3">
        <v>3.4883333333333337</v>
      </c>
      <c r="AK68" s="3">
        <v>0</v>
      </c>
      <c r="AL68" s="4">
        <v>0</v>
      </c>
      <c r="AM68" s="3">
        <v>0</v>
      </c>
      <c r="AN68" s="3">
        <v>0</v>
      </c>
      <c r="AO68" s="4">
        <v>0</v>
      </c>
      <c r="AP68" s="3" t="s">
        <v>383</v>
      </c>
      <c r="AQ68" s="1">
        <v>8</v>
      </c>
    </row>
    <row r="69" spans="1:43" x14ac:dyDescent="0.2">
      <c r="A69" s="1" t="s">
        <v>154</v>
      </c>
      <c r="B69" s="1" t="s">
        <v>274</v>
      </c>
      <c r="C69" s="1" t="s">
        <v>275</v>
      </c>
      <c r="D69" s="1" t="s">
        <v>160</v>
      </c>
      <c r="E69" s="3">
        <v>34.43333333333333</v>
      </c>
      <c r="F69" s="3">
        <v>152.27633333333333</v>
      </c>
      <c r="G69" s="3">
        <v>21.582222222222221</v>
      </c>
      <c r="H69" s="4">
        <v>0.14173064027604784</v>
      </c>
      <c r="I69" s="3">
        <v>47.494111111111117</v>
      </c>
      <c r="J69" s="3">
        <v>4.9066666666666672</v>
      </c>
      <c r="K69" s="4">
        <v>0.10331105376806948</v>
      </c>
      <c r="L69" s="3">
        <v>36.250333333333337</v>
      </c>
      <c r="M69" s="3">
        <v>4.9066666666666672</v>
      </c>
      <c r="N69" s="4">
        <v>0.13535507719469247</v>
      </c>
      <c r="O69" s="3">
        <v>5.8215555555555563</v>
      </c>
      <c r="P69" s="3">
        <v>0</v>
      </c>
      <c r="Q69" s="4">
        <v>0</v>
      </c>
      <c r="R69" s="3">
        <v>5.4222222222222225</v>
      </c>
      <c r="S69" s="3">
        <v>0</v>
      </c>
      <c r="T69" s="4">
        <v>0</v>
      </c>
      <c r="U69" s="3">
        <v>31.102777777777774</v>
      </c>
      <c r="V69" s="3">
        <v>3.8666666666666671</v>
      </c>
      <c r="W69" s="4">
        <v>0.12431901402161297</v>
      </c>
      <c r="X69" s="3">
        <v>25.502777777777776</v>
      </c>
      <c r="Y69" s="3">
        <v>3.8666666666666671</v>
      </c>
      <c r="Z69" s="4">
        <v>0.15161747086374036</v>
      </c>
      <c r="AA69" s="3">
        <v>5.6</v>
      </c>
      <c r="AB69" s="3">
        <v>0</v>
      </c>
      <c r="AC69" s="4">
        <v>0</v>
      </c>
      <c r="AD69" s="3">
        <v>73.679444444444442</v>
      </c>
      <c r="AE69" s="3">
        <v>12.808888888888889</v>
      </c>
      <c r="AF69" s="4">
        <v>0.17384616544641579</v>
      </c>
      <c r="AG69" s="3">
        <v>73.679444444444442</v>
      </c>
      <c r="AH69" s="3">
        <v>12.808888888888889</v>
      </c>
      <c r="AI69" s="4">
        <v>0.17384616544641579</v>
      </c>
      <c r="AJ69" s="3">
        <v>0</v>
      </c>
      <c r="AK69" s="3">
        <v>0</v>
      </c>
      <c r="AL69" s="4">
        <v>0</v>
      </c>
      <c r="AM69" s="3">
        <v>0</v>
      </c>
      <c r="AN69" s="3">
        <v>0</v>
      </c>
      <c r="AO69" s="4">
        <v>0</v>
      </c>
      <c r="AP69" s="3" t="s">
        <v>384</v>
      </c>
      <c r="AQ69" s="1">
        <v>8</v>
      </c>
    </row>
    <row r="70" spans="1:43" x14ac:dyDescent="0.2">
      <c r="A70" s="1" t="s">
        <v>154</v>
      </c>
      <c r="B70" s="1" t="s">
        <v>276</v>
      </c>
      <c r="C70" s="1" t="s">
        <v>205</v>
      </c>
      <c r="D70" s="1" t="s">
        <v>200</v>
      </c>
      <c r="E70" s="3">
        <v>22.666666666666668</v>
      </c>
      <c r="F70" s="3">
        <v>129.34788888888889</v>
      </c>
      <c r="G70" s="3">
        <v>0</v>
      </c>
      <c r="H70" s="4">
        <v>0</v>
      </c>
      <c r="I70" s="3">
        <v>30.816111111111113</v>
      </c>
      <c r="J70" s="3">
        <v>0</v>
      </c>
      <c r="K70" s="4">
        <v>0</v>
      </c>
      <c r="L70" s="3">
        <v>13.93</v>
      </c>
      <c r="M70" s="3">
        <v>0</v>
      </c>
      <c r="N70" s="4">
        <v>0</v>
      </c>
      <c r="O70" s="3">
        <v>11.197222222222223</v>
      </c>
      <c r="P70" s="3">
        <v>0</v>
      </c>
      <c r="Q70" s="4">
        <v>0</v>
      </c>
      <c r="R70" s="3">
        <v>5.6888888888888891</v>
      </c>
      <c r="S70" s="3">
        <v>0</v>
      </c>
      <c r="T70" s="4">
        <v>0</v>
      </c>
      <c r="U70" s="3">
        <v>24.787888888888887</v>
      </c>
      <c r="V70" s="3">
        <v>0</v>
      </c>
      <c r="W70" s="4">
        <v>0</v>
      </c>
      <c r="X70" s="3">
        <v>19.644777777777776</v>
      </c>
      <c r="Y70" s="3">
        <v>0</v>
      </c>
      <c r="Z70" s="4">
        <v>0</v>
      </c>
      <c r="AA70" s="3">
        <v>5.143111111111109</v>
      </c>
      <c r="AB70" s="3">
        <v>0</v>
      </c>
      <c r="AC70" s="4">
        <v>0</v>
      </c>
      <c r="AD70" s="3">
        <v>73.74388888888889</v>
      </c>
      <c r="AE70" s="3">
        <v>0</v>
      </c>
      <c r="AF70" s="4">
        <v>0</v>
      </c>
      <c r="AG70" s="3">
        <v>73.74388888888889</v>
      </c>
      <c r="AH70" s="3">
        <v>0</v>
      </c>
      <c r="AI70" s="4">
        <v>0</v>
      </c>
      <c r="AJ70" s="3">
        <v>0</v>
      </c>
      <c r="AK70" s="3">
        <v>0</v>
      </c>
      <c r="AL70" s="4">
        <v>0</v>
      </c>
      <c r="AM70" s="3">
        <v>0</v>
      </c>
      <c r="AN70" s="3">
        <v>0</v>
      </c>
      <c r="AO70" s="4">
        <v>0</v>
      </c>
      <c r="AP70" s="3" t="s">
        <v>385</v>
      </c>
      <c r="AQ70" s="1">
        <v>8</v>
      </c>
    </row>
    <row r="71" spans="1:43" x14ac:dyDescent="0.2">
      <c r="A71" s="1" t="s">
        <v>154</v>
      </c>
      <c r="B71" s="1" t="s">
        <v>277</v>
      </c>
      <c r="C71" s="1" t="s">
        <v>162</v>
      </c>
      <c r="D71" s="1" t="s">
        <v>157</v>
      </c>
      <c r="E71" s="3">
        <v>101.72222222222223</v>
      </c>
      <c r="F71" s="3">
        <v>577.88699999999994</v>
      </c>
      <c r="G71" s="3">
        <v>4.2461111111111114</v>
      </c>
      <c r="H71" s="4">
        <v>7.3476494731861278E-3</v>
      </c>
      <c r="I71" s="3">
        <v>169.39977777777779</v>
      </c>
      <c r="J71" s="3">
        <v>3.0345555555555559</v>
      </c>
      <c r="K71" s="4">
        <v>1.7913574594745633E-2</v>
      </c>
      <c r="L71" s="3">
        <v>98.725222222222229</v>
      </c>
      <c r="M71" s="3">
        <v>3.0345555555555559</v>
      </c>
      <c r="N71" s="4">
        <v>3.0737388959480128E-2</v>
      </c>
      <c r="O71" s="3">
        <v>65.046777777777791</v>
      </c>
      <c r="P71" s="3">
        <v>0</v>
      </c>
      <c r="Q71" s="4">
        <v>0</v>
      </c>
      <c r="R71" s="3">
        <v>5.6277777777777782</v>
      </c>
      <c r="S71" s="3">
        <v>0</v>
      </c>
      <c r="T71" s="4">
        <v>0</v>
      </c>
      <c r="U71" s="3">
        <v>51.764444444444443</v>
      </c>
      <c r="V71" s="3">
        <v>0.81488888888888877</v>
      </c>
      <c r="W71" s="4">
        <v>1.5742251223491027E-2</v>
      </c>
      <c r="X71" s="3">
        <v>50.328333333333333</v>
      </c>
      <c r="Y71" s="3">
        <v>0.81488888888888877</v>
      </c>
      <c r="Z71" s="4">
        <v>1.6191453897186254E-2</v>
      </c>
      <c r="AA71" s="3">
        <v>1.4361111111111111</v>
      </c>
      <c r="AB71" s="3">
        <v>0</v>
      </c>
      <c r="AC71" s="4">
        <v>0</v>
      </c>
      <c r="AD71" s="3">
        <v>356.72277777777776</v>
      </c>
      <c r="AE71" s="3">
        <v>0.39666666666666672</v>
      </c>
      <c r="AF71" s="4">
        <v>1.1119745958969073E-3</v>
      </c>
      <c r="AG71" s="3">
        <v>355.31166666666667</v>
      </c>
      <c r="AH71" s="3">
        <v>0.39666666666666672</v>
      </c>
      <c r="AI71" s="4">
        <v>1.1163907742967444E-3</v>
      </c>
      <c r="AJ71" s="3">
        <v>1.4111111111111112</v>
      </c>
      <c r="AK71" s="3">
        <v>0</v>
      </c>
      <c r="AL71" s="4">
        <v>0</v>
      </c>
      <c r="AM71" s="3">
        <v>0</v>
      </c>
      <c r="AN71" s="3">
        <v>0</v>
      </c>
      <c r="AO71" s="4">
        <v>0</v>
      </c>
      <c r="AP71" s="3" t="s">
        <v>386</v>
      </c>
      <c r="AQ71" s="1">
        <v>8</v>
      </c>
    </row>
    <row r="72" spans="1:43" x14ac:dyDescent="0.2">
      <c r="A72" s="1" t="s">
        <v>154</v>
      </c>
      <c r="B72" s="1" t="s">
        <v>278</v>
      </c>
      <c r="C72" s="1" t="s">
        <v>171</v>
      </c>
      <c r="D72" s="1" t="s">
        <v>172</v>
      </c>
      <c r="E72" s="3">
        <v>14.433333333333334</v>
      </c>
      <c r="F72" s="3">
        <v>73.710111111111104</v>
      </c>
      <c r="G72" s="3">
        <v>0</v>
      </c>
      <c r="H72" s="4">
        <v>0</v>
      </c>
      <c r="I72" s="3">
        <v>30.51733333333333</v>
      </c>
      <c r="J72" s="3">
        <v>0</v>
      </c>
      <c r="K72" s="4">
        <v>0</v>
      </c>
      <c r="L72" s="3">
        <v>21.655666666666665</v>
      </c>
      <c r="M72" s="3">
        <v>0</v>
      </c>
      <c r="N72" s="4">
        <v>0</v>
      </c>
      <c r="O72" s="3">
        <v>3.8856666666666664</v>
      </c>
      <c r="P72" s="3">
        <v>0</v>
      </c>
      <c r="Q72" s="4">
        <v>0</v>
      </c>
      <c r="R72" s="3">
        <v>4.9759999999999982</v>
      </c>
      <c r="S72" s="3">
        <v>0</v>
      </c>
      <c r="T72" s="4">
        <v>0</v>
      </c>
      <c r="U72" s="3">
        <v>4.2552222222222227</v>
      </c>
      <c r="V72" s="3">
        <v>0</v>
      </c>
      <c r="W72" s="4">
        <v>0</v>
      </c>
      <c r="X72" s="3">
        <v>4.2552222222222227</v>
      </c>
      <c r="Y72" s="3">
        <v>0</v>
      </c>
      <c r="Z72" s="4">
        <v>0</v>
      </c>
      <c r="AA72" s="3">
        <v>0</v>
      </c>
      <c r="AB72" s="3">
        <v>0</v>
      </c>
      <c r="AC72" s="4">
        <v>0</v>
      </c>
      <c r="AD72" s="3">
        <v>38.937555555555555</v>
      </c>
      <c r="AE72" s="3">
        <v>0</v>
      </c>
      <c r="AF72" s="4">
        <v>0</v>
      </c>
      <c r="AG72" s="3">
        <v>36.367222222222225</v>
      </c>
      <c r="AH72" s="3">
        <v>0</v>
      </c>
      <c r="AI72" s="4">
        <v>0</v>
      </c>
      <c r="AJ72" s="3">
        <v>2.5703333333333336</v>
      </c>
      <c r="AK72" s="3">
        <v>0</v>
      </c>
      <c r="AL72" s="4">
        <v>0</v>
      </c>
      <c r="AM72" s="3">
        <v>0</v>
      </c>
      <c r="AN72" s="3">
        <v>0</v>
      </c>
      <c r="AO72" s="4">
        <v>0</v>
      </c>
      <c r="AP72" s="3" t="s">
        <v>387</v>
      </c>
      <c r="AQ72" s="1">
        <v>8</v>
      </c>
    </row>
    <row r="73" spans="1:43" x14ac:dyDescent="0.2">
      <c r="A73" s="1" t="s">
        <v>154</v>
      </c>
      <c r="B73" s="1" t="s">
        <v>279</v>
      </c>
      <c r="C73" s="1" t="s">
        <v>280</v>
      </c>
      <c r="D73" s="1" t="s">
        <v>179</v>
      </c>
      <c r="E73" s="3">
        <v>30.111111111111111</v>
      </c>
      <c r="F73" s="3">
        <v>196.46299999999999</v>
      </c>
      <c r="G73" s="3">
        <v>0</v>
      </c>
      <c r="H73" s="4">
        <v>0</v>
      </c>
      <c r="I73" s="3">
        <v>63.124222222222222</v>
      </c>
      <c r="J73" s="3">
        <v>0</v>
      </c>
      <c r="K73" s="4">
        <v>0</v>
      </c>
      <c r="L73" s="3">
        <v>45.675888888888885</v>
      </c>
      <c r="M73" s="3">
        <v>0</v>
      </c>
      <c r="N73" s="4">
        <v>0</v>
      </c>
      <c r="O73" s="3">
        <v>11.848333333333338</v>
      </c>
      <c r="P73" s="3">
        <v>0</v>
      </c>
      <c r="Q73" s="4">
        <v>0</v>
      </c>
      <c r="R73" s="3">
        <v>5.6</v>
      </c>
      <c r="S73" s="3">
        <v>0</v>
      </c>
      <c r="T73" s="4">
        <v>0</v>
      </c>
      <c r="U73" s="3">
        <v>25.878777777777778</v>
      </c>
      <c r="V73" s="3">
        <v>0</v>
      </c>
      <c r="W73" s="4">
        <v>0</v>
      </c>
      <c r="X73" s="3">
        <v>25.878777777777778</v>
      </c>
      <c r="Y73" s="3">
        <v>0</v>
      </c>
      <c r="Z73" s="4">
        <v>0</v>
      </c>
      <c r="AA73" s="3">
        <v>0</v>
      </c>
      <c r="AB73" s="3">
        <v>0</v>
      </c>
      <c r="AC73" s="4">
        <v>0</v>
      </c>
      <c r="AD73" s="3">
        <v>107.46</v>
      </c>
      <c r="AE73" s="3">
        <v>0</v>
      </c>
      <c r="AF73" s="4">
        <v>0</v>
      </c>
      <c r="AG73" s="3">
        <v>107.46</v>
      </c>
      <c r="AH73" s="3">
        <v>0</v>
      </c>
      <c r="AI73" s="4">
        <v>0</v>
      </c>
      <c r="AJ73" s="3">
        <v>0</v>
      </c>
      <c r="AK73" s="3">
        <v>0</v>
      </c>
      <c r="AL73" s="4">
        <v>0</v>
      </c>
      <c r="AM73" s="3">
        <v>0</v>
      </c>
      <c r="AN73" s="3">
        <v>0</v>
      </c>
      <c r="AO73" s="4">
        <v>0</v>
      </c>
      <c r="AP73" s="3" t="s">
        <v>388</v>
      </c>
      <c r="AQ73" s="1">
        <v>8</v>
      </c>
    </row>
    <row r="74" spans="1:43" x14ac:dyDescent="0.2">
      <c r="A74" s="1" t="s">
        <v>154</v>
      </c>
      <c r="B74" s="1" t="s">
        <v>281</v>
      </c>
      <c r="C74" s="1" t="s">
        <v>282</v>
      </c>
      <c r="D74" s="1" t="s">
        <v>283</v>
      </c>
      <c r="E74" s="3">
        <v>30.177777777777777</v>
      </c>
      <c r="F74" s="3">
        <v>113.47222222222223</v>
      </c>
      <c r="G74" s="3">
        <v>4.4444444444444446E-2</v>
      </c>
      <c r="H74" s="4">
        <v>3.916768665850673E-4</v>
      </c>
      <c r="I74" s="3">
        <v>15.27577777777778</v>
      </c>
      <c r="J74" s="3">
        <v>4.4444444444444446E-2</v>
      </c>
      <c r="K74" s="4">
        <v>2.9094717853973607E-3</v>
      </c>
      <c r="L74" s="3">
        <v>10.042444444444445</v>
      </c>
      <c r="M74" s="3">
        <v>0</v>
      </c>
      <c r="N74" s="4">
        <v>0</v>
      </c>
      <c r="O74" s="3">
        <v>1.5</v>
      </c>
      <c r="P74" s="3">
        <v>4.4444444444444446E-2</v>
      </c>
      <c r="Q74" s="4">
        <v>2.9629629629629631E-2</v>
      </c>
      <c r="R74" s="3">
        <v>3.7333333333333334</v>
      </c>
      <c r="S74" s="3">
        <v>0</v>
      </c>
      <c r="T74" s="4">
        <v>0</v>
      </c>
      <c r="U74" s="3">
        <v>30.213000000000001</v>
      </c>
      <c r="V74" s="3">
        <v>0</v>
      </c>
      <c r="W74" s="4">
        <v>0</v>
      </c>
      <c r="X74" s="3">
        <v>24.613</v>
      </c>
      <c r="Y74" s="3">
        <v>0</v>
      </c>
      <c r="Z74" s="4">
        <v>0</v>
      </c>
      <c r="AA74" s="3">
        <v>5.6</v>
      </c>
      <c r="AB74" s="3">
        <v>0</v>
      </c>
      <c r="AC74" s="4">
        <v>0</v>
      </c>
      <c r="AD74" s="3">
        <v>67.983444444444444</v>
      </c>
      <c r="AE74" s="3">
        <v>0</v>
      </c>
      <c r="AF74" s="4">
        <v>0</v>
      </c>
      <c r="AG74" s="3">
        <v>67.983444444444444</v>
      </c>
      <c r="AH74" s="3">
        <v>0</v>
      </c>
      <c r="AI74" s="4">
        <v>0</v>
      </c>
      <c r="AJ74" s="3">
        <v>0</v>
      </c>
      <c r="AK74" s="3">
        <v>0</v>
      </c>
      <c r="AL74" s="4">
        <v>0</v>
      </c>
      <c r="AM74" s="3">
        <v>0</v>
      </c>
      <c r="AN74" s="3">
        <v>0</v>
      </c>
      <c r="AO74" s="4">
        <v>0</v>
      </c>
      <c r="AP74" s="3" t="s">
        <v>389</v>
      </c>
      <c r="AQ74" s="1">
        <v>8</v>
      </c>
    </row>
    <row r="75" spans="1:43" x14ac:dyDescent="0.2">
      <c r="A75" s="1" t="s">
        <v>154</v>
      </c>
      <c r="B75" s="1" t="s">
        <v>284</v>
      </c>
      <c r="C75" s="1" t="s">
        <v>285</v>
      </c>
      <c r="D75" s="1" t="s">
        <v>160</v>
      </c>
      <c r="E75" s="3">
        <v>19.855555555555554</v>
      </c>
      <c r="F75" s="3">
        <v>101.01900000000001</v>
      </c>
      <c r="G75" s="3">
        <v>0</v>
      </c>
      <c r="H75" s="4">
        <v>0</v>
      </c>
      <c r="I75" s="3">
        <v>34.387888888888888</v>
      </c>
      <c r="J75" s="3">
        <v>0</v>
      </c>
      <c r="K75" s="4">
        <v>0</v>
      </c>
      <c r="L75" s="3">
        <v>23.818444444444442</v>
      </c>
      <c r="M75" s="3">
        <v>0</v>
      </c>
      <c r="N75" s="4">
        <v>0</v>
      </c>
      <c r="O75" s="3">
        <v>5.3372222222222225</v>
      </c>
      <c r="P75" s="3">
        <v>0</v>
      </c>
      <c r="Q75" s="4">
        <v>0</v>
      </c>
      <c r="R75" s="3">
        <v>5.2322222222222212</v>
      </c>
      <c r="S75" s="3">
        <v>0</v>
      </c>
      <c r="T75" s="4">
        <v>0</v>
      </c>
      <c r="U75" s="3">
        <v>16.311444444444447</v>
      </c>
      <c r="V75" s="3">
        <v>0</v>
      </c>
      <c r="W75" s="4">
        <v>0</v>
      </c>
      <c r="X75" s="3">
        <v>12.18488888888889</v>
      </c>
      <c r="Y75" s="3">
        <v>0</v>
      </c>
      <c r="Z75" s="4">
        <v>0</v>
      </c>
      <c r="AA75" s="3">
        <v>4.1265555555555551</v>
      </c>
      <c r="AB75" s="3">
        <v>0</v>
      </c>
      <c r="AC75" s="4">
        <v>0</v>
      </c>
      <c r="AD75" s="3">
        <v>50.31966666666667</v>
      </c>
      <c r="AE75" s="3">
        <v>0</v>
      </c>
      <c r="AF75" s="4">
        <v>0</v>
      </c>
      <c r="AG75" s="3">
        <v>50.31966666666667</v>
      </c>
      <c r="AH75" s="3">
        <v>0</v>
      </c>
      <c r="AI75" s="4">
        <v>0</v>
      </c>
      <c r="AJ75" s="3">
        <v>0</v>
      </c>
      <c r="AK75" s="3">
        <v>0</v>
      </c>
      <c r="AL75" s="4">
        <v>0</v>
      </c>
      <c r="AM75" s="3">
        <v>0</v>
      </c>
      <c r="AN75" s="3">
        <v>0</v>
      </c>
      <c r="AO75" s="4">
        <v>0</v>
      </c>
      <c r="AP75" s="3" t="s">
        <v>390</v>
      </c>
      <c r="AQ75" s="1">
        <v>8</v>
      </c>
    </row>
    <row r="76" spans="1:43" x14ac:dyDescent="0.2">
      <c r="A76" s="1" t="s">
        <v>154</v>
      </c>
      <c r="B76" s="1" t="s">
        <v>286</v>
      </c>
      <c r="C76" s="1" t="s">
        <v>216</v>
      </c>
      <c r="D76" s="1" t="s">
        <v>200</v>
      </c>
      <c r="E76" s="3">
        <v>73.844444444444449</v>
      </c>
      <c r="F76" s="3">
        <v>324.79200000000003</v>
      </c>
      <c r="G76" s="3">
        <v>0</v>
      </c>
      <c r="H76" s="4">
        <v>0</v>
      </c>
      <c r="I76" s="3">
        <v>98.393111111111111</v>
      </c>
      <c r="J76" s="3">
        <v>0</v>
      </c>
      <c r="K76" s="4">
        <v>0</v>
      </c>
      <c r="L76" s="3">
        <v>68.680999999999997</v>
      </c>
      <c r="M76" s="3">
        <v>0</v>
      </c>
      <c r="N76" s="4">
        <v>0</v>
      </c>
      <c r="O76" s="3">
        <v>29.088444444444445</v>
      </c>
      <c r="P76" s="3">
        <v>0</v>
      </c>
      <c r="Q76" s="4">
        <v>0</v>
      </c>
      <c r="R76" s="3">
        <v>0.62366666666666659</v>
      </c>
      <c r="S76" s="3">
        <v>0</v>
      </c>
      <c r="T76" s="4">
        <v>0</v>
      </c>
      <c r="U76" s="3">
        <v>37.109111111111112</v>
      </c>
      <c r="V76" s="3">
        <v>0</v>
      </c>
      <c r="W76" s="4">
        <v>0</v>
      </c>
      <c r="X76" s="3">
        <v>37.018888888888888</v>
      </c>
      <c r="Y76" s="3">
        <v>0</v>
      </c>
      <c r="Z76" s="4">
        <v>0</v>
      </c>
      <c r="AA76" s="3">
        <v>9.0222222222222231E-2</v>
      </c>
      <c r="AB76" s="3">
        <v>0</v>
      </c>
      <c r="AC76" s="4">
        <v>0</v>
      </c>
      <c r="AD76" s="3">
        <v>189.28977777777777</v>
      </c>
      <c r="AE76" s="3">
        <v>0</v>
      </c>
      <c r="AF76" s="4">
        <v>0</v>
      </c>
      <c r="AG76" s="3">
        <v>174.36099999999999</v>
      </c>
      <c r="AH76" s="3">
        <v>0</v>
      </c>
      <c r="AI76" s="4">
        <v>0</v>
      </c>
      <c r="AJ76" s="3">
        <v>14.928777777777777</v>
      </c>
      <c r="AK76" s="3">
        <v>0</v>
      </c>
      <c r="AL76" s="4">
        <v>0</v>
      </c>
      <c r="AM76" s="3">
        <v>0</v>
      </c>
      <c r="AN76" s="3">
        <v>0</v>
      </c>
      <c r="AO76" s="4">
        <v>0</v>
      </c>
      <c r="AP76" s="3" t="s">
        <v>391</v>
      </c>
      <c r="AQ76" s="1">
        <v>8</v>
      </c>
    </row>
    <row r="77" spans="1:43" x14ac:dyDescent="0.2">
      <c r="A77" s="1" t="s">
        <v>154</v>
      </c>
      <c r="B77" s="1" t="s">
        <v>287</v>
      </c>
      <c r="C77" s="1" t="s">
        <v>275</v>
      </c>
      <c r="D77" s="1" t="s">
        <v>160</v>
      </c>
      <c r="E77" s="3">
        <v>43.844444444444441</v>
      </c>
      <c r="F77" s="3">
        <v>242.95555555555555</v>
      </c>
      <c r="G77" s="3">
        <v>0</v>
      </c>
      <c r="H77" s="4">
        <v>0</v>
      </c>
      <c r="I77" s="3">
        <v>87.055555555555557</v>
      </c>
      <c r="J77" s="3">
        <v>0</v>
      </c>
      <c r="K77" s="4">
        <v>0</v>
      </c>
      <c r="L77" s="3">
        <v>76.5</v>
      </c>
      <c r="M77" s="3">
        <v>0</v>
      </c>
      <c r="N77" s="4">
        <v>0</v>
      </c>
      <c r="O77" s="3">
        <v>5.4888888888888889</v>
      </c>
      <c r="P77" s="3">
        <v>0</v>
      </c>
      <c r="Q77" s="4">
        <v>0</v>
      </c>
      <c r="R77" s="3">
        <v>5.0666666666666664</v>
      </c>
      <c r="S77" s="3">
        <v>0</v>
      </c>
      <c r="T77" s="4">
        <v>0</v>
      </c>
      <c r="U77" s="3">
        <v>13.897222222222222</v>
      </c>
      <c r="V77" s="3">
        <v>0</v>
      </c>
      <c r="W77" s="4">
        <v>0</v>
      </c>
      <c r="X77" s="3">
        <v>8.8305555555555557</v>
      </c>
      <c r="Y77" s="3">
        <v>0</v>
      </c>
      <c r="Z77" s="4">
        <v>0</v>
      </c>
      <c r="AA77" s="3">
        <v>5.0666666666666664</v>
      </c>
      <c r="AB77" s="3">
        <v>0</v>
      </c>
      <c r="AC77" s="4">
        <v>0</v>
      </c>
      <c r="AD77" s="3">
        <v>142.00277777777777</v>
      </c>
      <c r="AE77" s="3">
        <v>0</v>
      </c>
      <c r="AF77" s="4">
        <v>0</v>
      </c>
      <c r="AG77" s="3">
        <v>142.00277777777777</v>
      </c>
      <c r="AH77" s="3">
        <v>0</v>
      </c>
      <c r="AI77" s="4">
        <v>0</v>
      </c>
      <c r="AJ77" s="3">
        <v>0</v>
      </c>
      <c r="AK77" s="3">
        <v>0</v>
      </c>
      <c r="AL77" s="4">
        <v>0</v>
      </c>
      <c r="AM77" s="3">
        <v>0</v>
      </c>
      <c r="AN77" s="3">
        <v>0</v>
      </c>
      <c r="AO77" s="4">
        <v>0</v>
      </c>
      <c r="AP77" s="3" t="s">
        <v>392</v>
      </c>
      <c r="AQ77" s="1">
        <v>8</v>
      </c>
    </row>
    <row r="78" spans="1:43" x14ac:dyDescent="0.2">
      <c r="A78" s="1" t="s">
        <v>154</v>
      </c>
      <c r="B78" s="1" t="s">
        <v>288</v>
      </c>
      <c r="C78" s="1" t="s">
        <v>289</v>
      </c>
      <c r="D78" s="1" t="s">
        <v>175</v>
      </c>
      <c r="E78" s="3">
        <v>102.9</v>
      </c>
      <c r="F78" s="3">
        <v>581.94222222222231</v>
      </c>
      <c r="G78" s="3">
        <v>0</v>
      </c>
      <c r="H78" s="4">
        <v>0</v>
      </c>
      <c r="I78" s="3">
        <v>182.38122222222225</v>
      </c>
      <c r="J78" s="3">
        <v>0</v>
      </c>
      <c r="K78" s="4">
        <v>0</v>
      </c>
      <c r="L78" s="3">
        <v>144.55522222222223</v>
      </c>
      <c r="M78" s="3">
        <v>0</v>
      </c>
      <c r="N78" s="4">
        <v>0</v>
      </c>
      <c r="O78" s="3">
        <v>32.314888888888909</v>
      </c>
      <c r="P78" s="3">
        <v>0</v>
      </c>
      <c r="Q78" s="4">
        <v>0</v>
      </c>
      <c r="R78" s="3">
        <v>5.5111111111111111</v>
      </c>
      <c r="S78" s="3">
        <v>0</v>
      </c>
      <c r="T78" s="4">
        <v>0</v>
      </c>
      <c r="U78" s="3">
        <v>48.509888888888888</v>
      </c>
      <c r="V78" s="3">
        <v>0</v>
      </c>
      <c r="W78" s="4">
        <v>0</v>
      </c>
      <c r="X78" s="3">
        <v>42.86888888888889</v>
      </c>
      <c r="Y78" s="3">
        <v>0</v>
      </c>
      <c r="Z78" s="4">
        <v>0</v>
      </c>
      <c r="AA78" s="3">
        <v>5.6409999999999973</v>
      </c>
      <c r="AB78" s="3">
        <v>0</v>
      </c>
      <c r="AC78" s="4">
        <v>0</v>
      </c>
      <c r="AD78" s="3">
        <v>351.05111111111114</v>
      </c>
      <c r="AE78" s="3">
        <v>0</v>
      </c>
      <c r="AF78" s="4">
        <v>0</v>
      </c>
      <c r="AG78" s="3">
        <v>342.48455555555557</v>
      </c>
      <c r="AH78" s="3">
        <v>0</v>
      </c>
      <c r="AI78" s="4">
        <v>0</v>
      </c>
      <c r="AJ78" s="3">
        <v>8.5665555555555581</v>
      </c>
      <c r="AK78" s="3">
        <v>0</v>
      </c>
      <c r="AL78" s="4">
        <v>0</v>
      </c>
      <c r="AM78" s="3">
        <v>0</v>
      </c>
      <c r="AN78" s="3">
        <v>0</v>
      </c>
      <c r="AO78" s="4">
        <v>0</v>
      </c>
      <c r="AP78" s="3" t="s">
        <v>393</v>
      </c>
      <c r="AQ78" s="1">
        <v>8</v>
      </c>
    </row>
    <row r="79" spans="1:43" x14ac:dyDescent="0.2">
      <c r="A79" s="1" t="s">
        <v>154</v>
      </c>
      <c r="B79" s="1" t="s">
        <v>290</v>
      </c>
      <c r="C79" s="1" t="s">
        <v>245</v>
      </c>
      <c r="D79" s="1" t="s">
        <v>200</v>
      </c>
      <c r="E79" s="3">
        <v>98.8</v>
      </c>
      <c r="F79" s="3">
        <v>595.75777777777773</v>
      </c>
      <c r="G79" s="3">
        <v>0</v>
      </c>
      <c r="H79" s="4">
        <v>0</v>
      </c>
      <c r="I79" s="3">
        <v>165.13144444444444</v>
      </c>
      <c r="J79" s="3">
        <v>0</v>
      </c>
      <c r="K79" s="4">
        <v>0</v>
      </c>
      <c r="L79" s="3">
        <v>140.59722222222223</v>
      </c>
      <c r="M79" s="3">
        <v>0</v>
      </c>
      <c r="N79" s="4">
        <v>0</v>
      </c>
      <c r="O79" s="3">
        <v>19.334222222222223</v>
      </c>
      <c r="P79" s="3">
        <v>0</v>
      </c>
      <c r="Q79" s="4">
        <v>0</v>
      </c>
      <c r="R79" s="3">
        <v>5.2</v>
      </c>
      <c r="S79" s="3">
        <v>0</v>
      </c>
      <c r="T79" s="4">
        <v>0</v>
      </c>
      <c r="U79" s="3">
        <v>92.911222222222221</v>
      </c>
      <c r="V79" s="3">
        <v>0</v>
      </c>
      <c r="W79" s="4">
        <v>0</v>
      </c>
      <c r="X79" s="3">
        <v>80.733555555555554</v>
      </c>
      <c r="Y79" s="3">
        <v>0</v>
      </c>
      <c r="Z79" s="4">
        <v>0</v>
      </c>
      <c r="AA79" s="3">
        <v>12.177666666666672</v>
      </c>
      <c r="AB79" s="3">
        <v>0</v>
      </c>
      <c r="AC79" s="4">
        <v>0</v>
      </c>
      <c r="AD79" s="3">
        <v>337.71511111111107</v>
      </c>
      <c r="AE79" s="3">
        <v>0</v>
      </c>
      <c r="AF79" s="4">
        <v>0</v>
      </c>
      <c r="AG79" s="3">
        <v>300.32055555555553</v>
      </c>
      <c r="AH79" s="3">
        <v>0</v>
      </c>
      <c r="AI79" s="4">
        <v>0</v>
      </c>
      <c r="AJ79" s="3">
        <v>37.394555555555556</v>
      </c>
      <c r="AK79" s="3">
        <v>0</v>
      </c>
      <c r="AL79" s="4">
        <v>0</v>
      </c>
      <c r="AM79" s="3">
        <v>0</v>
      </c>
      <c r="AN79" s="3">
        <v>0</v>
      </c>
      <c r="AO79" s="4">
        <v>0</v>
      </c>
      <c r="AP79" s="3" t="s">
        <v>394</v>
      </c>
      <c r="AQ79" s="1">
        <v>8</v>
      </c>
    </row>
    <row r="80" spans="1:43" x14ac:dyDescent="0.2">
      <c r="A80" s="1" t="s">
        <v>154</v>
      </c>
      <c r="B80" s="1" t="s">
        <v>291</v>
      </c>
      <c r="C80" s="1" t="s">
        <v>181</v>
      </c>
      <c r="D80" s="1" t="s">
        <v>157</v>
      </c>
      <c r="E80" s="3">
        <v>34.866666666666667</v>
      </c>
      <c r="F80" s="3">
        <v>164.85399999999998</v>
      </c>
      <c r="G80" s="3">
        <v>0</v>
      </c>
      <c r="H80" s="4">
        <v>0</v>
      </c>
      <c r="I80" s="3">
        <v>43.881666666666661</v>
      </c>
      <c r="J80" s="3">
        <v>0</v>
      </c>
      <c r="K80" s="4">
        <v>0</v>
      </c>
      <c r="L80" s="3">
        <v>23.899666666666665</v>
      </c>
      <c r="M80" s="3">
        <v>0</v>
      </c>
      <c r="N80" s="4">
        <v>0</v>
      </c>
      <c r="O80" s="3">
        <v>13.665777777777773</v>
      </c>
      <c r="P80" s="3">
        <v>0</v>
      </c>
      <c r="Q80" s="4">
        <v>0</v>
      </c>
      <c r="R80" s="3">
        <v>6.3162222222222235</v>
      </c>
      <c r="S80" s="3">
        <v>0</v>
      </c>
      <c r="T80" s="4">
        <v>0</v>
      </c>
      <c r="U80" s="3">
        <v>29.980999999999995</v>
      </c>
      <c r="V80" s="3">
        <v>0</v>
      </c>
      <c r="W80" s="4">
        <v>0</v>
      </c>
      <c r="X80" s="3">
        <v>26.876777777777775</v>
      </c>
      <c r="Y80" s="3">
        <v>0</v>
      </c>
      <c r="Z80" s="4">
        <v>0</v>
      </c>
      <c r="AA80" s="3">
        <v>3.1042222222222211</v>
      </c>
      <c r="AB80" s="3">
        <v>0</v>
      </c>
      <c r="AC80" s="4">
        <v>0</v>
      </c>
      <c r="AD80" s="3">
        <v>90.99133333333333</v>
      </c>
      <c r="AE80" s="3">
        <v>0</v>
      </c>
      <c r="AF80" s="4">
        <v>0</v>
      </c>
      <c r="AG80" s="3">
        <v>90.766666666666666</v>
      </c>
      <c r="AH80" s="3">
        <v>0</v>
      </c>
      <c r="AI80" s="4">
        <v>0</v>
      </c>
      <c r="AJ80" s="3">
        <v>0.22466666666666665</v>
      </c>
      <c r="AK80" s="3">
        <v>0</v>
      </c>
      <c r="AL80" s="4">
        <v>0</v>
      </c>
      <c r="AM80" s="3">
        <v>0</v>
      </c>
      <c r="AN80" s="3">
        <v>0</v>
      </c>
      <c r="AO80" s="4">
        <v>0</v>
      </c>
      <c r="AP80" s="3" t="s">
        <v>395</v>
      </c>
      <c r="AQ80" s="1">
        <v>8</v>
      </c>
    </row>
    <row r="81" spans="1:43" x14ac:dyDescent="0.2">
      <c r="A81" s="1" t="s">
        <v>154</v>
      </c>
      <c r="B81" s="1" t="s">
        <v>292</v>
      </c>
      <c r="C81" s="1" t="s">
        <v>293</v>
      </c>
      <c r="D81" s="1" t="s">
        <v>200</v>
      </c>
      <c r="E81" s="3">
        <v>26.788888888888888</v>
      </c>
      <c r="F81" s="3">
        <v>76.36</v>
      </c>
      <c r="G81" s="3">
        <v>0.2742222222222222</v>
      </c>
      <c r="H81" s="4">
        <v>3.5999999999999999E-3</v>
      </c>
      <c r="I81" s="3">
        <v>24.247777777777777</v>
      </c>
      <c r="J81" s="3">
        <v>0.2742222222222222</v>
      </c>
      <c r="K81" s="4">
        <v>1.1299999999999999E-2</v>
      </c>
      <c r="L81" s="3">
        <v>18.825555555555557</v>
      </c>
      <c r="M81" s="3">
        <v>0.2742222222222222</v>
      </c>
      <c r="N81" s="4">
        <v>1.4566487635011506E-2</v>
      </c>
      <c r="O81" s="3">
        <v>0</v>
      </c>
      <c r="P81" s="3">
        <v>0</v>
      </c>
      <c r="Q81" s="4">
        <v>0</v>
      </c>
      <c r="R81" s="3">
        <v>5.4222222222222225</v>
      </c>
      <c r="S81" s="3">
        <v>0</v>
      </c>
      <c r="T81" s="4">
        <v>0</v>
      </c>
      <c r="U81" s="3">
        <v>5.7338888888888881</v>
      </c>
      <c r="V81" s="3">
        <v>0</v>
      </c>
      <c r="W81" s="4">
        <v>0</v>
      </c>
      <c r="X81" s="3">
        <v>5.7338888888888881</v>
      </c>
      <c r="Y81" s="3">
        <v>0</v>
      </c>
      <c r="Z81" s="4">
        <v>0</v>
      </c>
      <c r="AA81" s="3">
        <v>0</v>
      </c>
      <c r="AB81" s="3">
        <v>0</v>
      </c>
      <c r="AC81" s="4">
        <v>0</v>
      </c>
      <c r="AD81" s="3">
        <v>46.377555555555553</v>
      </c>
      <c r="AE81" s="3">
        <v>0</v>
      </c>
      <c r="AF81" s="4">
        <v>0</v>
      </c>
      <c r="AG81" s="3">
        <v>46.377555555555553</v>
      </c>
      <c r="AH81" s="3">
        <v>0</v>
      </c>
      <c r="AI81" s="4">
        <v>0</v>
      </c>
      <c r="AJ81" s="3">
        <v>0</v>
      </c>
      <c r="AK81" s="3">
        <v>0</v>
      </c>
      <c r="AL81" s="4">
        <v>0</v>
      </c>
      <c r="AM81" s="3">
        <v>0</v>
      </c>
      <c r="AN81" s="3">
        <v>0</v>
      </c>
      <c r="AO81" s="4">
        <v>0</v>
      </c>
      <c r="AP81" s="3" t="s">
        <v>396</v>
      </c>
      <c r="AQ81" s="1">
        <v>8</v>
      </c>
    </row>
    <row r="82" spans="1:43" x14ac:dyDescent="0.2">
      <c r="A82" s="1" t="s">
        <v>154</v>
      </c>
      <c r="B82" s="1" t="s">
        <v>294</v>
      </c>
      <c r="C82" s="1" t="s">
        <v>295</v>
      </c>
      <c r="D82" s="1" t="s">
        <v>160</v>
      </c>
      <c r="E82" s="3">
        <v>84.4</v>
      </c>
      <c r="F82" s="3">
        <v>363.46688888888889</v>
      </c>
      <c r="G82" s="3">
        <v>3.9680000000000004</v>
      </c>
      <c r="H82" s="4">
        <v>1.0917087969498675E-2</v>
      </c>
      <c r="I82" s="3">
        <v>91.974444444444487</v>
      </c>
      <c r="J82" s="3">
        <v>3.3066666666666671</v>
      </c>
      <c r="K82" s="4">
        <v>3.5952015656522937E-2</v>
      </c>
      <c r="L82" s="3">
        <v>62.334444444444451</v>
      </c>
      <c r="M82" s="3">
        <v>0</v>
      </c>
      <c r="N82" s="4">
        <v>0</v>
      </c>
      <c r="O82" s="3">
        <v>24.028888888888915</v>
      </c>
      <c r="P82" s="3">
        <v>3.3066666666666671</v>
      </c>
      <c r="Q82" s="4">
        <v>0.13761213354295743</v>
      </c>
      <c r="R82" s="3">
        <v>5.6111111111111107</v>
      </c>
      <c r="S82" s="3">
        <v>0</v>
      </c>
      <c r="T82" s="4">
        <v>0</v>
      </c>
      <c r="U82" s="3">
        <v>59.464333333333322</v>
      </c>
      <c r="V82" s="3">
        <v>0.66133333333333322</v>
      </c>
      <c r="W82" s="4">
        <v>1.1121512615405314E-2</v>
      </c>
      <c r="X82" s="3">
        <v>48.403000000000006</v>
      </c>
      <c r="Y82" s="3">
        <v>0</v>
      </c>
      <c r="Z82" s="4">
        <v>0</v>
      </c>
      <c r="AA82" s="3">
        <v>11.061333333333318</v>
      </c>
      <c r="AB82" s="3">
        <v>0.66133333333333322</v>
      </c>
      <c r="AC82" s="4">
        <v>5.9787849566056005E-2</v>
      </c>
      <c r="AD82" s="3">
        <v>212.02811111111112</v>
      </c>
      <c r="AE82" s="3">
        <v>0</v>
      </c>
      <c r="AF82" s="4">
        <v>0</v>
      </c>
      <c r="AG82" s="3">
        <v>209.42422222222223</v>
      </c>
      <c r="AH82" s="3">
        <v>0</v>
      </c>
      <c r="AI82" s="4">
        <v>0</v>
      </c>
      <c r="AJ82" s="3">
        <v>2.6038888888888891</v>
      </c>
      <c r="AK82" s="3">
        <v>0</v>
      </c>
      <c r="AL82" s="4">
        <v>0</v>
      </c>
      <c r="AM82" s="3">
        <v>0</v>
      </c>
      <c r="AN82" s="3">
        <v>0</v>
      </c>
      <c r="AO82" s="4">
        <v>0</v>
      </c>
      <c r="AP82" s="3" t="s">
        <v>397</v>
      </c>
      <c r="AQ82" s="1">
        <v>8</v>
      </c>
    </row>
    <row r="83" spans="1:43" x14ac:dyDescent="0.2">
      <c r="A83" s="1" t="s">
        <v>154</v>
      </c>
      <c r="B83" s="1" t="s">
        <v>296</v>
      </c>
      <c r="C83" s="1" t="s">
        <v>159</v>
      </c>
      <c r="D83" s="1" t="s">
        <v>160</v>
      </c>
      <c r="E83" s="3">
        <v>49.466666666666669</v>
      </c>
      <c r="F83" s="3">
        <v>138.49377777777778</v>
      </c>
      <c r="G83" s="3">
        <v>4.6301111111111108</v>
      </c>
      <c r="H83" s="4">
        <v>3.3431907089287602E-2</v>
      </c>
      <c r="I83" s="3">
        <v>39.481666666666662</v>
      </c>
      <c r="J83" s="3">
        <v>1.5754444444444444</v>
      </c>
      <c r="K83" s="4">
        <v>3.9903189947514323E-2</v>
      </c>
      <c r="L83" s="3">
        <v>24.548333333333332</v>
      </c>
      <c r="M83" s="3">
        <v>1.5754444444444444</v>
      </c>
      <c r="N83" s="4">
        <v>6.4177246701518545E-2</v>
      </c>
      <c r="O83" s="3">
        <v>9.2444444444444436</v>
      </c>
      <c r="P83" s="3">
        <v>0</v>
      </c>
      <c r="Q83" s="4">
        <v>0</v>
      </c>
      <c r="R83" s="3">
        <v>5.6888888888888891</v>
      </c>
      <c r="S83" s="3">
        <v>0</v>
      </c>
      <c r="T83" s="4">
        <v>0</v>
      </c>
      <c r="U83" s="3">
        <v>12.157777777777779</v>
      </c>
      <c r="V83" s="3">
        <v>0.32277777777777777</v>
      </c>
      <c r="W83" s="4">
        <v>2.654907695119722E-2</v>
      </c>
      <c r="X83" s="3">
        <v>9.4494444444444454</v>
      </c>
      <c r="Y83" s="3">
        <v>0.32277777777777777</v>
      </c>
      <c r="Z83" s="4">
        <v>3.4158386736433649E-2</v>
      </c>
      <c r="AA83" s="3">
        <v>2.7083333333333335</v>
      </c>
      <c r="AB83" s="3">
        <v>0</v>
      </c>
      <c r="AC83" s="4">
        <v>0</v>
      </c>
      <c r="AD83" s="3">
        <v>86.854333333333329</v>
      </c>
      <c r="AE83" s="3">
        <v>2.7318888888888888</v>
      </c>
      <c r="AF83" s="4">
        <v>3.1453685545018546E-2</v>
      </c>
      <c r="AG83" s="3">
        <v>74.346999999999994</v>
      </c>
      <c r="AH83" s="3">
        <v>2.7318888888888888</v>
      </c>
      <c r="AI83" s="4">
        <v>3.6745112632505537E-2</v>
      </c>
      <c r="AJ83" s="3">
        <v>12.507333333333337</v>
      </c>
      <c r="AK83" s="3">
        <v>0</v>
      </c>
      <c r="AL83" s="4">
        <v>0</v>
      </c>
      <c r="AM83" s="3">
        <v>0</v>
      </c>
      <c r="AN83" s="3">
        <v>0</v>
      </c>
      <c r="AO83" s="4">
        <v>0</v>
      </c>
      <c r="AP83" s="3" t="s">
        <v>398</v>
      </c>
      <c r="AQ83" s="1">
        <v>8</v>
      </c>
    </row>
    <row r="84" spans="1:43" x14ac:dyDescent="0.2">
      <c r="A84" s="1" t="s">
        <v>154</v>
      </c>
      <c r="B84" s="1" t="s">
        <v>297</v>
      </c>
      <c r="C84" s="1" t="s">
        <v>298</v>
      </c>
      <c r="D84" s="1" t="s">
        <v>189</v>
      </c>
      <c r="E84" s="3">
        <v>40.255555555555553</v>
      </c>
      <c r="F84" s="3">
        <v>217.76388888888889</v>
      </c>
      <c r="G84" s="3">
        <v>0</v>
      </c>
      <c r="H84" s="4">
        <v>0</v>
      </c>
      <c r="I84" s="3">
        <v>52.872888888888887</v>
      </c>
      <c r="J84" s="3">
        <v>0</v>
      </c>
      <c r="K84" s="4">
        <v>0</v>
      </c>
      <c r="L84" s="3">
        <v>42.372888888888887</v>
      </c>
      <c r="M84" s="3">
        <v>0</v>
      </c>
      <c r="N84" s="4">
        <v>0</v>
      </c>
      <c r="O84" s="3">
        <v>5.333333333333333</v>
      </c>
      <c r="P84" s="3">
        <v>0</v>
      </c>
      <c r="Q84" s="4">
        <v>0</v>
      </c>
      <c r="R84" s="3">
        <v>5.166666666666667</v>
      </c>
      <c r="S84" s="3">
        <v>0</v>
      </c>
      <c r="T84" s="4">
        <v>0</v>
      </c>
      <c r="U84" s="3">
        <v>17.79355555555555</v>
      </c>
      <c r="V84" s="3">
        <v>0</v>
      </c>
      <c r="W84" s="4">
        <v>0</v>
      </c>
      <c r="X84" s="3">
        <v>0</v>
      </c>
      <c r="Y84" s="3">
        <v>0</v>
      </c>
      <c r="Z84" s="4">
        <v>0</v>
      </c>
      <c r="AA84" s="3">
        <v>17.79355555555555</v>
      </c>
      <c r="AB84" s="3">
        <v>0</v>
      </c>
      <c r="AC84" s="4">
        <v>0</v>
      </c>
      <c r="AD84" s="3">
        <v>147.09744444444445</v>
      </c>
      <c r="AE84" s="3">
        <v>0</v>
      </c>
      <c r="AF84" s="4">
        <v>0</v>
      </c>
      <c r="AG84" s="3">
        <v>147.09744444444445</v>
      </c>
      <c r="AH84" s="3">
        <v>0</v>
      </c>
      <c r="AI84" s="4">
        <v>0</v>
      </c>
      <c r="AJ84" s="3">
        <v>0</v>
      </c>
      <c r="AK84" s="3">
        <v>0</v>
      </c>
      <c r="AL84" s="4">
        <v>0</v>
      </c>
      <c r="AM84" s="3">
        <v>0</v>
      </c>
      <c r="AN84" s="3">
        <v>0</v>
      </c>
      <c r="AO84" s="4">
        <v>0</v>
      </c>
      <c r="AP84" s="3" t="s">
        <v>399</v>
      </c>
      <c r="AQ84" s="1">
        <v>8</v>
      </c>
    </row>
    <row r="85" spans="1:43" x14ac:dyDescent="0.2">
      <c r="A85" s="1" t="s">
        <v>154</v>
      </c>
      <c r="B85" s="1" t="s">
        <v>299</v>
      </c>
      <c r="C85" s="1" t="s">
        <v>234</v>
      </c>
      <c r="D85" s="1" t="s">
        <v>179</v>
      </c>
      <c r="E85" s="3">
        <v>47.422222222222224</v>
      </c>
      <c r="F85" s="3">
        <v>434.92355555555559</v>
      </c>
      <c r="G85" s="3">
        <v>0</v>
      </c>
      <c r="H85" s="4">
        <v>0</v>
      </c>
      <c r="I85" s="3">
        <v>182.39722222222224</v>
      </c>
      <c r="J85" s="3">
        <v>0</v>
      </c>
      <c r="K85" s="4">
        <v>0</v>
      </c>
      <c r="L85" s="3">
        <v>148.97966666666667</v>
      </c>
      <c r="M85" s="3">
        <v>0</v>
      </c>
      <c r="N85" s="4">
        <v>0</v>
      </c>
      <c r="O85" s="3">
        <v>27.995333333333338</v>
      </c>
      <c r="P85" s="3">
        <v>0</v>
      </c>
      <c r="Q85" s="4">
        <v>0</v>
      </c>
      <c r="R85" s="3">
        <v>5.4222222222222225</v>
      </c>
      <c r="S85" s="3">
        <v>0</v>
      </c>
      <c r="T85" s="4">
        <v>0</v>
      </c>
      <c r="U85" s="3">
        <v>36.345444444444446</v>
      </c>
      <c r="V85" s="3">
        <v>0</v>
      </c>
      <c r="W85" s="4">
        <v>0</v>
      </c>
      <c r="X85" s="3">
        <v>36.345444444444446</v>
      </c>
      <c r="Y85" s="3">
        <v>0</v>
      </c>
      <c r="Z85" s="4">
        <v>0</v>
      </c>
      <c r="AA85" s="3">
        <v>0</v>
      </c>
      <c r="AB85" s="3">
        <v>0</v>
      </c>
      <c r="AC85" s="4">
        <v>0</v>
      </c>
      <c r="AD85" s="3">
        <v>216.18088888888892</v>
      </c>
      <c r="AE85" s="3">
        <v>0</v>
      </c>
      <c r="AF85" s="4">
        <v>0</v>
      </c>
      <c r="AG85" s="3">
        <v>197.70622222222224</v>
      </c>
      <c r="AH85" s="3">
        <v>0</v>
      </c>
      <c r="AI85" s="4">
        <v>0</v>
      </c>
      <c r="AJ85" s="3">
        <v>18.474666666666668</v>
      </c>
      <c r="AK85" s="3">
        <v>0</v>
      </c>
      <c r="AL85" s="4">
        <v>0</v>
      </c>
      <c r="AM85" s="3">
        <v>0</v>
      </c>
      <c r="AN85" s="3">
        <v>0</v>
      </c>
      <c r="AO85" s="4">
        <v>0</v>
      </c>
      <c r="AP85" s="3" t="s">
        <v>400</v>
      </c>
      <c r="AQ85" s="1">
        <v>8</v>
      </c>
    </row>
    <row r="86" spans="1:43" x14ac:dyDescent="0.2">
      <c r="A86" s="1" t="s">
        <v>154</v>
      </c>
      <c r="B86" s="1" t="s">
        <v>300</v>
      </c>
      <c r="C86" s="1" t="s">
        <v>301</v>
      </c>
      <c r="D86" s="1" t="s">
        <v>200</v>
      </c>
      <c r="E86" s="3">
        <v>76.111111111111114</v>
      </c>
      <c r="F86" s="3">
        <v>295.26188888888885</v>
      </c>
      <c r="G86" s="3">
        <v>24.744333333333334</v>
      </c>
      <c r="H86" s="4">
        <v>8.380469767517125E-2</v>
      </c>
      <c r="I86" s="3">
        <v>110.60866666666668</v>
      </c>
      <c r="J86" s="3">
        <v>0.13244444444444445</v>
      </c>
      <c r="K86" s="4">
        <v>1.1974147093155247E-3</v>
      </c>
      <c r="L86" s="3">
        <v>90.605777777777789</v>
      </c>
      <c r="M86" s="3">
        <v>0.13244444444444445</v>
      </c>
      <c r="N86" s="4">
        <v>1.4617659899049851E-3</v>
      </c>
      <c r="O86" s="3">
        <v>14.314</v>
      </c>
      <c r="P86" s="3">
        <v>0</v>
      </c>
      <c r="Q86" s="4">
        <v>0</v>
      </c>
      <c r="R86" s="3">
        <v>5.6888888888888891</v>
      </c>
      <c r="S86" s="3">
        <v>0</v>
      </c>
      <c r="T86" s="4">
        <v>0</v>
      </c>
      <c r="U86" s="3">
        <v>40.479111111111109</v>
      </c>
      <c r="V86" s="3">
        <v>0</v>
      </c>
      <c r="W86" s="4">
        <v>0</v>
      </c>
      <c r="X86" s="3">
        <v>34.632555555555555</v>
      </c>
      <c r="Y86" s="3">
        <v>0</v>
      </c>
      <c r="Z86" s="4">
        <v>0</v>
      </c>
      <c r="AA86" s="3">
        <v>5.8465555555555557</v>
      </c>
      <c r="AB86" s="3">
        <v>0</v>
      </c>
      <c r="AC86" s="4">
        <v>0</v>
      </c>
      <c r="AD86" s="3">
        <v>144.1741111111111</v>
      </c>
      <c r="AE86" s="3">
        <v>24.611888888888888</v>
      </c>
      <c r="AF86" s="4">
        <v>0.17070948937511513</v>
      </c>
      <c r="AG86" s="3">
        <v>136.58966666666666</v>
      </c>
      <c r="AH86" s="3">
        <v>23.982333333333333</v>
      </c>
      <c r="AI86" s="4">
        <v>0.1755794118149494</v>
      </c>
      <c r="AJ86" s="3">
        <v>7.026888888888891</v>
      </c>
      <c r="AK86" s="3">
        <v>0.62955555555555565</v>
      </c>
      <c r="AL86" s="4">
        <v>0</v>
      </c>
      <c r="AM86" s="3">
        <v>0.55755555555555547</v>
      </c>
      <c r="AN86" s="3">
        <v>0</v>
      </c>
      <c r="AO86" s="4">
        <v>0</v>
      </c>
      <c r="AP86" s="3" t="s">
        <v>401</v>
      </c>
      <c r="AQ86" s="1">
        <v>8</v>
      </c>
    </row>
    <row r="87" spans="1:43" x14ac:dyDescent="0.2">
      <c r="A87" s="1" t="s">
        <v>154</v>
      </c>
      <c r="B87" s="1" t="s">
        <v>302</v>
      </c>
      <c r="C87" s="1" t="s">
        <v>303</v>
      </c>
      <c r="D87" s="1" t="s">
        <v>200</v>
      </c>
      <c r="E87" s="3">
        <v>13.466666666666667</v>
      </c>
      <c r="F87" s="3">
        <v>74.51644444444446</v>
      </c>
      <c r="G87" s="3">
        <v>0</v>
      </c>
      <c r="H87" s="4">
        <v>0</v>
      </c>
      <c r="I87" s="3">
        <v>34.177111111111117</v>
      </c>
      <c r="J87" s="3">
        <v>0</v>
      </c>
      <c r="K87" s="4">
        <v>0</v>
      </c>
      <c r="L87" s="3">
        <v>24.670222222222225</v>
      </c>
      <c r="M87" s="3">
        <v>0</v>
      </c>
      <c r="N87" s="4">
        <v>0</v>
      </c>
      <c r="O87" s="3">
        <v>3.5956666666666668</v>
      </c>
      <c r="P87" s="3">
        <v>0</v>
      </c>
      <c r="Q87" s="4">
        <v>0</v>
      </c>
      <c r="R87" s="3">
        <v>5.9112222222222224</v>
      </c>
      <c r="S87" s="3">
        <v>0</v>
      </c>
      <c r="T87" s="4">
        <v>0</v>
      </c>
      <c r="U87" s="3">
        <v>1.3538888888888889</v>
      </c>
      <c r="V87" s="3">
        <v>0</v>
      </c>
      <c r="W87" s="4">
        <v>0</v>
      </c>
      <c r="X87" s="3">
        <v>1.3538888888888889</v>
      </c>
      <c r="Y87" s="3">
        <v>0</v>
      </c>
      <c r="Z87" s="4">
        <v>0</v>
      </c>
      <c r="AA87" s="3">
        <v>0</v>
      </c>
      <c r="AB87" s="3">
        <v>0</v>
      </c>
      <c r="AC87" s="4">
        <v>0</v>
      </c>
      <c r="AD87" s="3">
        <v>38.985444444444447</v>
      </c>
      <c r="AE87" s="3">
        <v>0</v>
      </c>
      <c r="AF87" s="4">
        <v>0</v>
      </c>
      <c r="AG87" s="3">
        <v>38.985444444444447</v>
      </c>
      <c r="AH87" s="3">
        <v>0</v>
      </c>
      <c r="AI87" s="4">
        <v>0</v>
      </c>
      <c r="AJ87" s="3">
        <v>0</v>
      </c>
      <c r="AK87" s="3">
        <v>0</v>
      </c>
      <c r="AL87" s="4">
        <v>0</v>
      </c>
      <c r="AM87" s="3">
        <v>0</v>
      </c>
      <c r="AN87" s="3">
        <v>0</v>
      </c>
      <c r="AO87" s="4">
        <v>0</v>
      </c>
      <c r="AP87" s="3" t="s">
        <v>402</v>
      </c>
      <c r="AQ87" s="1">
        <v>8</v>
      </c>
    </row>
    <row r="88" spans="1:43" x14ac:dyDescent="0.2">
      <c r="A88" s="1" t="s">
        <v>154</v>
      </c>
      <c r="B88" s="1" t="s">
        <v>304</v>
      </c>
      <c r="C88" s="1" t="s">
        <v>174</v>
      </c>
      <c r="D88" s="1" t="s">
        <v>175</v>
      </c>
      <c r="E88" s="3">
        <v>27.122222222222224</v>
      </c>
      <c r="F88" s="3">
        <v>187.10033333333334</v>
      </c>
      <c r="G88" s="3">
        <v>0</v>
      </c>
      <c r="H88" s="4">
        <v>0</v>
      </c>
      <c r="I88" s="3">
        <v>59.235222222222212</v>
      </c>
      <c r="J88" s="3">
        <v>0</v>
      </c>
      <c r="K88" s="4">
        <v>0</v>
      </c>
      <c r="L88" s="3">
        <v>38.772666666666666</v>
      </c>
      <c r="M88" s="3">
        <v>0</v>
      </c>
      <c r="N88" s="4">
        <v>0</v>
      </c>
      <c r="O88" s="3">
        <v>14.77366666666666</v>
      </c>
      <c r="P88" s="3">
        <v>0</v>
      </c>
      <c r="Q88" s="4">
        <v>0</v>
      </c>
      <c r="R88" s="3">
        <v>5.6888888888888891</v>
      </c>
      <c r="S88" s="3">
        <v>0</v>
      </c>
      <c r="T88" s="4">
        <v>0</v>
      </c>
      <c r="U88" s="3">
        <v>18.501777777777779</v>
      </c>
      <c r="V88" s="3">
        <v>0</v>
      </c>
      <c r="W88" s="4">
        <v>0</v>
      </c>
      <c r="X88" s="3">
        <v>17.986444444444444</v>
      </c>
      <c r="Y88" s="3">
        <v>0</v>
      </c>
      <c r="Z88" s="4">
        <v>0</v>
      </c>
      <c r="AA88" s="3">
        <v>0.51533333333333331</v>
      </c>
      <c r="AB88" s="3">
        <v>0</v>
      </c>
      <c r="AC88" s="4">
        <v>0</v>
      </c>
      <c r="AD88" s="3">
        <v>109.36333333333334</v>
      </c>
      <c r="AE88" s="3">
        <v>0</v>
      </c>
      <c r="AF88" s="4">
        <v>0</v>
      </c>
      <c r="AG88" s="3">
        <v>109.36333333333334</v>
      </c>
      <c r="AH88" s="3">
        <v>0</v>
      </c>
      <c r="AI88" s="4">
        <v>0</v>
      </c>
      <c r="AJ88" s="3">
        <v>0</v>
      </c>
      <c r="AK88" s="3">
        <v>0</v>
      </c>
      <c r="AL88" s="4">
        <v>0</v>
      </c>
      <c r="AM88" s="3">
        <v>0</v>
      </c>
      <c r="AN88" s="3">
        <v>0</v>
      </c>
      <c r="AO88" s="4">
        <v>0</v>
      </c>
      <c r="AP88" s="3" t="s">
        <v>403</v>
      </c>
      <c r="AQ88" s="1">
        <v>8</v>
      </c>
    </row>
    <row r="89" spans="1:43" x14ac:dyDescent="0.2">
      <c r="A89" s="1" t="s">
        <v>154</v>
      </c>
      <c r="B89" s="1" t="s">
        <v>305</v>
      </c>
      <c r="C89" s="1" t="s">
        <v>184</v>
      </c>
      <c r="D89" s="1" t="s">
        <v>160</v>
      </c>
      <c r="E89" s="3">
        <v>23.522222222222222</v>
      </c>
      <c r="F89" s="3">
        <v>63.93</v>
      </c>
      <c r="G89" s="3">
        <v>1.9422222222222223</v>
      </c>
      <c r="H89" s="4">
        <v>3.04E-2</v>
      </c>
      <c r="I89" s="3">
        <v>20.050888888888888</v>
      </c>
      <c r="J89" s="3">
        <v>0</v>
      </c>
      <c r="K89" s="4">
        <v>0</v>
      </c>
      <c r="L89" s="3">
        <v>15.061999999999999</v>
      </c>
      <c r="M89" s="3">
        <v>0</v>
      </c>
      <c r="N89" s="4">
        <v>0</v>
      </c>
      <c r="O89" s="3">
        <v>0</v>
      </c>
      <c r="P89" s="3">
        <v>0</v>
      </c>
      <c r="Q89" s="4">
        <v>0</v>
      </c>
      <c r="R89" s="3">
        <v>4.9888888888888889</v>
      </c>
      <c r="S89" s="3">
        <v>0</v>
      </c>
      <c r="T89" s="4">
        <v>0</v>
      </c>
      <c r="U89" s="3">
        <v>10.821111111111112</v>
      </c>
      <c r="V89" s="3">
        <v>0.13666666666666669</v>
      </c>
      <c r="W89" s="4">
        <v>1.2629633432590616E-2</v>
      </c>
      <c r="X89" s="3">
        <v>10.821111111111112</v>
      </c>
      <c r="Y89" s="3">
        <v>0.13666666666666669</v>
      </c>
      <c r="Z89" s="4">
        <v>1.2629633432590616E-2</v>
      </c>
      <c r="AA89" s="3">
        <v>0</v>
      </c>
      <c r="AB89" s="3">
        <v>0</v>
      </c>
      <c r="AC89" s="4">
        <v>0</v>
      </c>
      <c r="AD89" s="3">
        <v>33.057111111111112</v>
      </c>
      <c r="AE89" s="3">
        <v>1.8055555555555556</v>
      </c>
      <c r="AF89" s="4">
        <v>5.46192784205113E-2</v>
      </c>
      <c r="AG89" s="3">
        <v>33.057111111111112</v>
      </c>
      <c r="AH89" s="3">
        <v>1.8055555555555556</v>
      </c>
      <c r="AI89" s="4">
        <v>5.46192784205113E-2</v>
      </c>
      <c r="AJ89" s="3">
        <v>0</v>
      </c>
      <c r="AK89" s="3">
        <v>0</v>
      </c>
      <c r="AL89" s="4">
        <v>0</v>
      </c>
      <c r="AM89" s="3">
        <v>0</v>
      </c>
      <c r="AN89" s="3">
        <v>0</v>
      </c>
      <c r="AO89" s="4">
        <v>0</v>
      </c>
      <c r="AP89" s="3" t="s">
        <v>404</v>
      </c>
      <c r="AQ89" s="1">
        <v>8</v>
      </c>
    </row>
    <row r="90" spans="1:43" x14ac:dyDescent="0.2">
      <c r="A90" s="1" t="s">
        <v>154</v>
      </c>
      <c r="B90" s="1" t="s">
        <v>306</v>
      </c>
      <c r="C90" s="1" t="s">
        <v>159</v>
      </c>
      <c r="D90" s="1" t="s">
        <v>160</v>
      </c>
      <c r="E90" s="3">
        <v>31.766666666666666</v>
      </c>
      <c r="F90" s="3">
        <v>123.45</v>
      </c>
      <c r="G90" s="3">
        <v>0</v>
      </c>
      <c r="H90" s="4">
        <v>0</v>
      </c>
      <c r="I90" s="3">
        <v>33.971888888888884</v>
      </c>
      <c r="J90" s="3">
        <v>0</v>
      </c>
      <c r="K90" s="4">
        <v>0</v>
      </c>
      <c r="L90" s="3">
        <v>28.282999999999998</v>
      </c>
      <c r="M90" s="3">
        <v>0</v>
      </c>
      <c r="N90" s="4">
        <v>0</v>
      </c>
      <c r="O90" s="3">
        <v>0</v>
      </c>
      <c r="P90" s="3">
        <v>0</v>
      </c>
      <c r="Q90" s="4">
        <v>0</v>
      </c>
      <c r="R90" s="3">
        <v>5.6888888888888891</v>
      </c>
      <c r="S90" s="3">
        <v>0</v>
      </c>
      <c r="T90" s="4">
        <v>0</v>
      </c>
      <c r="U90" s="3">
        <v>9.507777777777779</v>
      </c>
      <c r="V90" s="3">
        <v>0</v>
      </c>
      <c r="W90" s="4">
        <v>0</v>
      </c>
      <c r="X90" s="3">
        <v>9.507777777777779</v>
      </c>
      <c r="Y90" s="3">
        <v>0</v>
      </c>
      <c r="Z90" s="4">
        <v>0</v>
      </c>
      <c r="AA90" s="3">
        <v>0</v>
      </c>
      <c r="AB90" s="3">
        <v>0</v>
      </c>
      <c r="AC90" s="4">
        <v>0</v>
      </c>
      <c r="AD90" s="3">
        <v>79.975222222222229</v>
      </c>
      <c r="AE90" s="3">
        <v>0</v>
      </c>
      <c r="AF90" s="4">
        <v>0</v>
      </c>
      <c r="AG90" s="3">
        <v>79.975222222222229</v>
      </c>
      <c r="AH90" s="3">
        <v>0</v>
      </c>
      <c r="AI90" s="4">
        <v>0</v>
      </c>
      <c r="AJ90" s="3">
        <v>0</v>
      </c>
      <c r="AK90" s="3">
        <v>0</v>
      </c>
      <c r="AL90" s="4">
        <v>0</v>
      </c>
      <c r="AM90" s="3">
        <v>0</v>
      </c>
      <c r="AN90" s="3">
        <v>0</v>
      </c>
      <c r="AO90" s="4">
        <v>0</v>
      </c>
      <c r="AP90" s="3" t="s">
        <v>405</v>
      </c>
      <c r="AQ90" s="1">
        <v>8</v>
      </c>
    </row>
    <row r="91" spans="1:43" x14ac:dyDescent="0.2">
      <c r="A91" s="1" t="s">
        <v>154</v>
      </c>
      <c r="B91" s="1" t="s">
        <v>307</v>
      </c>
      <c r="C91" s="1" t="s">
        <v>159</v>
      </c>
      <c r="D91" s="1" t="s">
        <v>160</v>
      </c>
      <c r="E91" s="3">
        <v>31.966666666666665</v>
      </c>
      <c r="F91" s="3">
        <v>95.181888888888892</v>
      </c>
      <c r="G91" s="3">
        <v>1.9626666666666657</v>
      </c>
      <c r="H91" s="4">
        <v>2.0620169336603475E-2</v>
      </c>
      <c r="I91" s="3">
        <v>28.828888888888887</v>
      </c>
      <c r="J91" s="3">
        <v>1.7777777777777768</v>
      </c>
      <c r="K91" s="4">
        <v>6.1666538194712066E-2</v>
      </c>
      <c r="L91" s="3">
        <v>21.771111111111111</v>
      </c>
      <c r="M91" s="3">
        <v>0.85333333333333328</v>
      </c>
      <c r="N91" s="4">
        <v>3.9195672144534038E-2</v>
      </c>
      <c r="O91" s="3">
        <v>0.9244444444444434</v>
      </c>
      <c r="P91" s="3">
        <v>0.9244444444444434</v>
      </c>
      <c r="Q91" s="4">
        <v>1</v>
      </c>
      <c r="R91" s="3">
        <v>6.1333333333333337</v>
      </c>
      <c r="S91" s="3">
        <v>0</v>
      </c>
      <c r="T91" s="4">
        <v>0</v>
      </c>
      <c r="U91" s="3">
        <v>1.4844444444444467</v>
      </c>
      <c r="V91" s="3">
        <v>0.18488888888888882</v>
      </c>
      <c r="W91" s="4">
        <v>0.12455089820359258</v>
      </c>
      <c r="X91" s="3">
        <v>0.40222222222222226</v>
      </c>
      <c r="Y91" s="3">
        <v>0</v>
      </c>
      <c r="Z91" s="4">
        <v>0</v>
      </c>
      <c r="AA91" s="3">
        <v>1.0822222222222244</v>
      </c>
      <c r="AB91" s="3">
        <v>0.18488888888888882</v>
      </c>
      <c r="AC91" s="4">
        <v>0.17084188911704271</v>
      </c>
      <c r="AD91" s="3">
        <v>64.86855555555556</v>
      </c>
      <c r="AE91" s="3">
        <v>0</v>
      </c>
      <c r="AF91" s="4">
        <v>0</v>
      </c>
      <c r="AG91" s="3">
        <v>47.062222222222225</v>
      </c>
      <c r="AH91" s="3">
        <v>0</v>
      </c>
      <c r="AI91" s="4">
        <v>0</v>
      </c>
      <c r="AJ91" s="3">
        <v>17.806333333333338</v>
      </c>
      <c r="AK91" s="3">
        <v>0</v>
      </c>
      <c r="AL91" s="4">
        <v>0</v>
      </c>
      <c r="AM91" s="3">
        <v>0</v>
      </c>
      <c r="AN91" s="3">
        <v>0</v>
      </c>
      <c r="AO91" s="4">
        <v>0</v>
      </c>
      <c r="AP91" s="3" t="s">
        <v>406</v>
      </c>
      <c r="AQ91" s="1">
        <v>8</v>
      </c>
    </row>
    <row r="92" spans="1:43" x14ac:dyDescent="0.2">
      <c r="A92" s="1" t="s">
        <v>154</v>
      </c>
      <c r="B92" s="1" t="s">
        <v>308</v>
      </c>
      <c r="C92" s="1" t="s">
        <v>309</v>
      </c>
      <c r="D92" s="1" t="s">
        <v>160</v>
      </c>
      <c r="E92" s="3">
        <v>37.744444444444447</v>
      </c>
      <c r="F92" s="3">
        <v>74.45</v>
      </c>
      <c r="G92" s="3">
        <v>0</v>
      </c>
      <c r="H92" s="4">
        <v>0</v>
      </c>
      <c r="I92" s="3">
        <v>20.234777777777779</v>
      </c>
      <c r="J92" s="3">
        <v>0</v>
      </c>
      <c r="K92" s="4">
        <v>0</v>
      </c>
      <c r="L92" s="3">
        <v>14.545888888888889</v>
      </c>
      <c r="M92" s="3">
        <v>0</v>
      </c>
      <c r="N92" s="4">
        <v>0</v>
      </c>
      <c r="O92" s="3">
        <v>0</v>
      </c>
      <c r="P92" s="3">
        <v>0</v>
      </c>
      <c r="Q92" s="4">
        <v>0</v>
      </c>
      <c r="R92" s="3">
        <v>5.6888888888888891</v>
      </c>
      <c r="S92" s="3">
        <v>0</v>
      </c>
      <c r="T92" s="4">
        <v>0</v>
      </c>
      <c r="U92" s="3">
        <v>8.5685555555555553</v>
      </c>
      <c r="V92" s="3">
        <v>0</v>
      </c>
      <c r="W92" s="4">
        <v>0</v>
      </c>
      <c r="X92" s="3">
        <v>8.5685555555555553</v>
      </c>
      <c r="Y92" s="3">
        <v>0</v>
      </c>
      <c r="Z92" s="4">
        <v>0</v>
      </c>
      <c r="AA92" s="3">
        <v>0</v>
      </c>
      <c r="AB92" s="3">
        <v>0</v>
      </c>
      <c r="AC92" s="4">
        <v>0</v>
      </c>
      <c r="AD92" s="3">
        <v>45.643555555555558</v>
      </c>
      <c r="AE92" s="3">
        <v>0</v>
      </c>
      <c r="AF92" s="4">
        <v>0</v>
      </c>
      <c r="AG92" s="3">
        <v>39.866</v>
      </c>
      <c r="AH92" s="3">
        <v>0</v>
      </c>
      <c r="AI92" s="4">
        <v>0</v>
      </c>
      <c r="AJ92" s="3">
        <v>5.7775555555555558</v>
      </c>
      <c r="AK92" s="3">
        <v>0</v>
      </c>
      <c r="AL92" s="4">
        <v>0</v>
      </c>
      <c r="AM92" s="3">
        <v>0</v>
      </c>
      <c r="AN92" s="3">
        <v>0</v>
      </c>
      <c r="AO92" s="4">
        <v>0</v>
      </c>
      <c r="AP92" s="3" t="s">
        <v>407</v>
      </c>
      <c r="AQ92" s="1">
        <v>8</v>
      </c>
    </row>
    <row r="93" spans="1:43" x14ac:dyDescent="0.2">
      <c r="A93" s="1" t="s">
        <v>154</v>
      </c>
      <c r="B93" s="1" t="s">
        <v>310</v>
      </c>
      <c r="C93" s="1" t="s">
        <v>311</v>
      </c>
      <c r="D93" s="1" t="s">
        <v>312</v>
      </c>
      <c r="E93" s="3">
        <v>30.977777777777778</v>
      </c>
      <c r="F93" s="3">
        <v>132.01100000000002</v>
      </c>
      <c r="G93" s="3">
        <v>0</v>
      </c>
      <c r="H93" s="4">
        <v>0</v>
      </c>
      <c r="I93" s="3">
        <v>22.504888888888892</v>
      </c>
      <c r="J93" s="3">
        <v>0</v>
      </c>
      <c r="K93" s="4">
        <v>0</v>
      </c>
      <c r="L93" s="3">
        <v>17.319555555555556</v>
      </c>
      <c r="M93" s="3">
        <v>0</v>
      </c>
      <c r="N93" s="4">
        <v>0</v>
      </c>
      <c r="O93" s="3">
        <v>4.7675555555555551</v>
      </c>
      <c r="P93" s="3">
        <v>0</v>
      </c>
      <c r="Q93" s="4">
        <v>0</v>
      </c>
      <c r="R93" s="3">
        <v>0.4177777777777778</v>
      </c>
      <c r="S93" s="3">
        <v>0</v>
      </c>
      <c r="T93" s="4">
        <v>0</v>
      </c>
      <c r="U93" s="3">
        <v>20.260888888888889</v>
      </c>
      <c r="V93" s="3">
        <v>0</v>
      </c>
      <c r="W93" s="4">
        <v>0</v>
      </c>
      <c r="X93" s="3">
        <v>20.260888888888889</v>
      </c>
      <c r="Y93" s="3">
        <v>0</v>
      </c>
      <c r="Z93" s="4">
        <v>0</v>
      </c>
      <c r="AA93" s="3">
        <v>0</v>
      </c>
      <c r="AB93" s="3">
        <v>0</v>
      </c>
      <c r="AC93" s="4">
        <v>0</v>
      </c>
      <c r="AD93" s="3">
        <v>89.245222222222225</v>
      </c>
      <c r="AE93" s="3">
        <v>0</v>
      </c>
      <c r="AF93" s="4">
        <v>0</v>
      </c>
      <c r="AG93" s="3">
        <v>67.13633333333334</v>
      </c>
      <c r="AH93" s="3">
        <v>0</v>
      </c>
      <c r="AI93" s="4">
        <v>0</v>
      </c>
      <c r="AJ93" s="3">
        <v>22.108888888888892</v>
      </c>
      <c r="AK93" s="3">
        <v>0</v>
      </c>
      <c r="AL93" s="4">
        <v>0</v>
      </c>
      <c r="AM93" s="3">
        <v>0</v>
      </c>
      <c r="AN93" s="3">
        <v>0</v>
      </c>
      <c r="AO93" s="4">
        <v>0</v>
      </c>
      <c r="AP93" s="3" t="s">
        <v>408</v>
      </c>
      <c r="AQ93" s="1">
        <v>8</v>
      </c>
    </row>
    <row r="94" spans="1:43" x14ac:dyDescent="0.2">
      <c r="A94" s="1" t="s">
        <v>154</v>
      </c>
      <c r="B94" s="1" t="s">
        <v>313</v>
      </c>
      <c r="C94" s="1" t="s">
        <v>162</v>
      </c>
      <c r="D94" s="1" t="s">
        <v>157</v>
      </c>
      <c r="E94" s="3">
        <v>51.466666666666669</v>
      </c>
      <c r="F94" s="3">
        <v>151.22999999999999</v>
      </c>
      <c r="G94" s="3">
        <v>0</v>
      </c>
      <c r="H94" s="4">
        <v>0</v>
      </c>
      <c r="I94" s="3">
        <v>35.742777777777775</v>
      </c>
      <c r="J94" s="3">
        <v>0</v>
      </c>
      <c r="K94" s="4">
        <v>0</v>
      </c>
      <c r="L94" s="3">
        <v>30.320555555555554</v>
      </c>
      <c r="M94" s="3">
        <v>0</v>
      </c>
      <c r="N94" s="4">
        <v>0</v>
      </c>
      <c r="O94" s="3">
        <v>0</v>
      </c>
      <c r="P94" s="3">
        <v>0</v>
      </c>
      <c r="Q94" s="4">
        <v>0</v>
      </c>
      <c r="R94" s="3">
        <v>5.4222222222222225</v>
      </c>
      <c r="S94" s="3">
        <v>0</v>
      </c>
      <c r="T94" s="4">
        <v>0</v>
      </c>
      <c r="U94" s="3">
        <v>27.807777777777776</v>
      </c>
      <c r="V94" s="3">
        <v>0</v>
      </c>
      <c r="W94" s="4">
        <v>0</v>
      </c>
      <c r="X94" s="3">
        <v>27.807777777777776</v>
      </c>
      <c r="Y94" s="3">
        <v>0</v>
      </c>
      <c r="Z94" s="4">
        <v>0</v>
      </c>
      <c r="AA94" s="3">
        <v>0</v>
      </c>
      <c r="AB94" s="3">
        <v>0</v>
      </c>
      <c r="AC94" s="4">
        <v>0</v>
      </c>
      <c r="AD94" s="3">
        <v>87.681777777777768</v>
      </c>
      <c r="AE94" s="3">
        <v>0</v>
      </c>
      <c r="AF94" s="4">
        <v>0</v>
      </c>
      <c r="AG94" s="3">
        <v>87.681777777777768</v>
      </c>
      <c r="AH94" s="3">
        <v>0</v>
      </c>
      <c r="AI94" s="4">
        <v>0</v>
      </c>
      <c r="AJ94" s="3">
        <v>0</v>
      </c>
      <c r="AK94" s="3">
        <v>0</v>
      </c>
      <c r="AL94" s="4">
        <v>0</v>
      </c>
      <c r="AM94" s="3">
        <v>0</v>
      </c>
      <c r="AN94" s="3">
        <v>0</v>
      </c>
      <c r="AO94" s="4">
        <v>0</v>
      </c>
      <c r="AP94" s="3" t="s">
        <v>409</v>
      </c>
      <c r="AQ94" s="1">
        <v>8</v>
      </c>
    </row>
    <row r="95" spans="1:43" x14ac:dyDescent="0.2">
      <c r="A95" s="1" t="s">
        <v>154</v>
      </c>
      <c r="B95" s="1" t="s">
        <v>314</v>
      </c>
      <c r="C95" s="1" t="s">
        <v>315</v>
      </c>
      <c r="D95" s="1" t="s">
        <v>316</v>
      </c>
      <c r="E95" s="3">
        <v>15.055555555555555</v>
      </c>
      <c r="F95" s="3">
        <v>107.27811111111112</v>
      </c>
      <c r="G95" s="3">
        <v>0</v>
      </c>
      <c r="H95" s="4">
        <v>0</v>
      </c>
      <c r="I95" s="3">
        <v>35.844444444444449</v>
      </c>
      <c r="J95" s="3">
        <v>0</v>
      </c>
      <c r="K95" s="4">
        <v>0</v>
      </c>
      <c r="L95" s="3">
        <v>21.819444444444443</v>
      </c>
      <c r="M95" s="3">
        <v>0</v>
      </c>
      <c r="N95" s="4">
        <v>0</v>
      </c>
      <c r="O95" s="3">
        <v>8.2888888888888896</v>
      </c>
      <c r="P95" s="3">
        <v>0</v>
      </c>
      <c r="Q95" s="4">
        <v>0</v>
      </c>
      <c r="R95" s="3">
        <v>5.7361111111111107</v>
      </c>
      <c r="S95" s="3">
        <v>0</v>
      </c>
      <c r="T95" s="4">
        <v>0</v>
      </c>
      <c r="U95" s="3">
        <v>5.3281111111111112</v>
      </c>
      <c r="V95" s="3">
        <v>0</v>
      </c>
      <c r="W95" s="4">
        <v>0</v>
      </c>
      <c r="X95" s="3">
        <v>5.3281111111111112</v>
      </c>
      <c r="Y95" s="3">
        <v>0</v>
      </c>
      <c r="Z95" s="4">
        <v>0</v>
      </c>
      <c r="AA95" s="3">
        <v>0</v>
      </c>
      <c r="AB95" s="3">
        <v>0</v>
      </c>
      <c r="AC95" s="4">
        <v>0</v>
      </c>
      <c r="AD95" s="3">
        <v>66.105555555555554</v>
      </c>
      <c r="AE95" s="3">
        <v>0</v>
      </c>
      <c r="AF95" s="4">
        <v>0</v>
      </c>
      <c r="AG95" s="3">
        <v>66.105555555555554</v>
      </c>
      <c r="AH95" s="3">
        <v>0</v>
      </c>
      <c r="AI95" s="4">
        <v>0</v>
      </c>
      <c r="AJ95" s="3">
        <v>0</v>
      </c>
      <c r="AK95" s="3">
        <v>0</v>
      </c>
      <c r="AL95" s="4">
        <v>0</v>
      </c>
      <c r="AM95" s="3">
        <v>0</v>
      </c>
      <c r="AN95" s="3">
        <v>0</v>
      </c>
      <c r="AO95" s="4">
        <v>0</v>
      </c>
      <c r="AP95" s="3" t="s">
        <v>410</v>
      </c>
      <c r="AQ95" s="1">
        <v>8</v>
      </c>
    </row>
  </sheetData>
  <dataConsolidate link="1">
    <dataRefs count="1">
      <dataRef ref="H1:J1048576" sheet="Nurse"/>
    </dataRefs>
  </dataConsolidate>
  <phoneticPr fontId="6" type="noConversion"/>
  <pageMargins left="0.7" right="0.7" top="0.75" bottom="0.75" header="0.3" footer="0.3"/>
  <pageSetup orientation="portrait" horizontalDpi="1200" verticalDpi="1200" r:id="rId1"/>
  <ignoredErrors>
    <ignoredError sqref="AP2:AP89"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9E076-5D3A-4995-9449-4025EDC2B017}">
  <dimension ref="A1:AJ95"/>
  <sheetViews>
    <sheetView zoomScale="80" zoomScaleNormal="80" workbookViewId="0">
      <pane xSplit="4" ySplit="1" topLeftCell="E2" activePane="bottomRight" state="frozen"/>
      <selection pane="topRight" activeCell="F1" sqref="F1"/>
      <selection pane="bottomLeft" activeCell="A2" sqref="A2"/>
      <selection pane="bottomRight"/>
    </sheetView>
  </sheetViews>
  <sheetFormatPr baseColWidth="10" defaultColWidth="8.6640625" defaultRowHeight="15" outlineLevelCol="1" x14ac:dyDescent="0.2"/>
  <cols>
    <col min="1" max="1" width="7.6640625" style="1" customWidth="1"/>
    <col min="2" max="2" width="30.6640625" style="1" customWidth="1"/>
    <col min="3" max="4" width="16.6640625" style="1" customWidth="1"/>
    <col min="5" max="12" width="12.6640625" style="1" customWidth="1"/>
    <col min="13" max="14" width="12.6640625" style="1" hidden="1" customWidth="1" outlineLevel="1"/>
    <col min="15" max="15" width="12.6640625" style="1" customWidth="1" collapsed="1"/>
    <col min="16" max="17" width="12.6640625" style="1" hidden="1" customWidth="1" outlineLevel="1"/>
    <col min="18" max="18" width="12.6640625" style="1" customWidth="1" collapsed="1"/>
    <col min="19" max="21" width="12.6640625" style="1" hidden="1" customWidth="1" outlineLevel="1"/>
    <col min="22" max="22" width="12.6640625" style="1" customWidth="1" collapsed="1"/>
    <col min="23" max="25" width="12.6640625" style="1" hidden="1" customWidth="1" outlineLevel="1"/>
    <col min="26" max="26" width="12.6640625" style="1" customWidth="1" collapsed="1"/>
    <col min="27" max="35" width="12.6640625" style="1" customWidth="1"/>
    <col min="36" max="36" width="8.83203125"/>
    <col min="37" max="37" width="11.83203125" style="1" customWidth="1"/>
    <col min="38" max="38" width="8.6640625" style="1"/>
    <col min="39" max="39" width="12.6640625" style="1" customWidth="1"/>
    <col min="40" max="40" width="8.6640625" style="1"/>
    <col min="41" max="49" width="12.6640625" style="1" customWidth="1"/>
    <col min="50" max="51" width="18.5" style="1" customWidth="1"/>
    <col min="52" max="52" width="8.6640625" style="1"/>
    <col min="53" max="53" width="22.1640625" style="1" customWidth="1"/>
    <col min="54" max="16384" width="8.6640625" style="1"/>
  </cols>
  <sheetData>
    <row r="1" spans="1:36" s="5" customFormat="1" ht="150" customHeight="1" x14ac:dyDescent="0.2">
      <c r="A1" s="5" t="s">
        <v>0</v>
      </c>
      <c r="B1" s="5" t="s">
        <v>2</v>
      </c>
      <c r="C1" s="5" t="s">
        <v>18</v>
      </c>
      <c r="D1" s="5" t="s">
        <v>3</v>
      </c>
      <c r="E1" s="5" t="s">
        <v>4</v>
      </c>
      <c r="F1" s="5" t="s">
        <v>46</v>
      </c>
      <c r="G1" s="5" t="s">
        <v>47</v>
      </c>
      <c r="H1" s="5" t="s">
        <v>48</v>
      </c>
      <c r="I1" s="5" t="s">
        <v>49</v>
      </c>
      <c r="J1" s="5" t="s">
        <v>50</v>
      </c>
      <c r="K1" s="5" t="s">
        <v>51</v>
      </c>
      <c r="L1" s="5" t="s">
        <v>52</v>
      </c>
      <c r="M1" s="5" t="s">
        <v>53</v>
      </c>
      <c r="N1" s="5" t="s">
        <v>54</v>
      </c>
      <c r="O1" s="5" t="s">
        <v>55</v>
      </c>
      <c r="P1" s="5" t="s">
        <v>56</v>
      </c>
      <c r="Q1" s="5" t="s">
        <v>57</v>
      </c>
      <c r="R1" s="5" t="s">
        <v>58</v>
      </c>
      <c r="S1" s="5" t="s">
        <v>59</v>
      </c>
      <c r="T1" s="5" t="s">
        <v>60</v>
      </c>
      <c r="U1" s="5" t="s">
        <v>61</v>
      </c>
      <c r="V1" s="5" t="s">
        <v>62</v>
      </c>
      <c r="W1" s="5" t="s">
        <v>63</v>
      </c>
      <c r="X1" s="5" t="s">
        <v>64</v>
      </c>
      <c r="Y1" s="5" t="s">
        <v>65</v>
      </c>
      <c r="Z1" s="5" t="s">
        <v>66</v>
      </c>
      <c r="AA1" s="5" t="s">
        <v>67</v>
      </c>
      <c r="AB1" s="5" t="s">
        <v>68</v>
      </c>
      <c r="AC1" s="5" t="s">
        <v>69</v>
      </c>
      <c r="AD1" s="5" t="s">
        <v>70</v>
      </c>
      <c r="AE1" s="5" t="s">
        <v>71</v>
      </c>
      <c r="AF1" s="5" t="s">
        <v>72</v>
      </c>
      <c r="AG1" s="5" t="s">
        <v>73</v>
      </c>
      <c r="AH1" s="5" t="s">
        <v>1</v>
      </c>
      <c r="AI1" s="5" t="s">
        <v>45</v>
      </c>
    </row>
    <row r="2" spans="1:36" x14ac:dyDescent="0.2">
      <c r="A2" s="1" t="s">
        <v>154</v>
      </c>
      <c r="B2" s="1" t="s">
        <v>155</v>
      </c>
      <c r="C2" s="1" t="s">
        <v>156</v>
      </c>
      <c r="D2" s="1" t="s">
        <v>157</v>
      </c>
      <c r="E2" s="3">
        <v>108.93333333333334</v>
      </c>
      <c r="F2" s="3">
        <v>5.6888888888888891</v>
      </c>
      <c r="G2" s="3">
        <v>0.83333333333333337</v>
      </c>
      <c r="H2" s="3">
        <v>0</v>
      </c>
      <c r="I2" s="3">
        <v>2.1833333333333331</v>
      </c>
      <c r="J2" s="3">
        <v>0</v>
      </c>
      <c r="K2" s="3">
        <v>0</v>
      </c>
      <c r="L2" s="3">
        <v>7.1643333333333343</v>
      </c>
      <c r="M2" s="3">
        <v>0</v>
      </c>
      <c r="N2" s="3">
        <v>15.88755555555556</v>
      </c>
      <c r="O2" s="3">
        <v>0.14584659322725421</v>
      </c>
      <c r="P2" s="3">
        <v>5.8563333333333336</v>
      </c>
      <c r="Q2" s="3">
        <v>14.423555555555557</v>
      </c>
      <c r="R2" s="3">
        <v>0.18616789065687475</v>
      </c>
      <c r="S2" s="3">
        <v>11.054666666666664</v>
      </c>
      <c r="T2" s="3">
        <v>7.2673333333333341</v>
      </c>
      <c r="U2" s="3">
        <v>0</v>
      </c>
      <c r="V2" s="3">
        <v>0.16819461444308445</v>
      </c>
      <c r="W2" s="3">
        <v>13.232999999999995</v>
      </c>
      <c r="X2" s="39">
        <v>17.665111111111113</v>
      </c>
      <c r="Y2" s="16">
        <v>0</v>
      </c>
      <c r="Z2" s="3">
        <v>0.28364239086087306</v>
      </c>
      <c r="AA2" s="3">
        <v>0</v>
      </c>
      <c r="AB2" s="3">
        <v>0</v>
      </c>
      <c r="AC2" s="3">
        <v>0</v>
      </c>
      <c r="AD2" s="3">
        <v>0</v>
      </c>
      <c r="AE2" s="3">
        <v>0</v>
      </c>
      <c r="AF2" s="3">
        <v>53.864888888888892</v>
      </c>
      <c r="AG2" s="3">
        <v>0</v>
      </c>
      <c r="AH2" s="3" t="s">
        <v>317</v>
      </c>
      <c r="AI2" s="16">
        <v>8</v>
      </c>
      <c r="AJ2" s="1"/>
    </row>
    <row r="3" spans="1:36" x14ac:dyDescent="0.2">
      <c r="A3" s="1" t="s">
        <v>154</v>
      </c>
      <c r="B3" s="1" t="s">
        <v>158</v>
      </c>
      <c r="C3" s="1" t="s">
        <v>159</v>
      </c>
      <c r="D3" s="1" t="s">
        <v>160</v>
      </c>
      <c r="E3" s="3">
        <v>80.955555555555549</v>
      </c>
      <c r="F3" s="3">
        <v>5.6888888888888891</v>
      </c>
      <c r="G3" s="3">
        <v>0</v>
      </c>
      <c r="H3" s="3">
        <v>0</v>
      </c>
      <c r="I3" s="3">
        <v>1.3344444444444437</v>
      </c>
      <c r="J3" s="3">
        <v>0</v>
      </c>
      <c r="K3" s="3">
        <v>0</v>
      </c>
      <c r="L3" s="3">
        <v>2.3861111111111115</v>
      </c>
      <c r="M3" s="3">
        <v>0</v>
      </c>
      <c r="N3" s="3">
        <v>5.6</v>
      </c>
      <c r="O3" s="3">
        <v>6.9173757891847376E-2</v>
      </c>
      <c r="P3" s="3">
        <v>0</v>
      </c>
      <c r="Q3" s="3">
        <v>4.5916666666666668</v>
      </c>
      <c r="R3" s="3">
        <v>5.6718363985726057E-2</v>
      </c>
      <c r="S3" s="3">
        <v>1.4325555555555556</v>
      </c>
      <c r="T3" s="3">
        <v>9.3745555555555562</v>
      </c>
      <c r="U3" s="3">
        <v>0</v>
      </c>
      <c r="V3" s="3">
        <v>0.13349437276969534</v>
      </c>
      <c r="W3" s="3">
        <v>2.1412222222222219</v>
      </c>
      <c r="X3" s="39">
        <v>4.9387777777777773</v>
      </c>
      <c r="Y3" s="16">
        <v>0</v>
      </c>
      <c r="Z3" s="3">
        <v>8.7455393906121323E-2</v>
      </c>
      <c r="AA3" s="3">
        <v>0</v>
      </c>
      <c r="AB3" s="3">
        <v>0.29966666666666664</v>
      </c>
      <c r="AC3" s="3">
        <v>0</v>
      </c>
      <c r="AD3" s="3">
        <v>45.204000000000001</v>
      </c>
      <c r="AE3" s="3">
        <v>0</v>
      </c>
      <c r="AF3" s="3">
        <v>0</v>
      </c>
      <c r="AG3" s="3">
        <v>0</v>
      </c>
      <c r="AH3" s="3" t="s">
        <v>318</v>
      </c>
      <c r="AI3" s="16">
        <v>8</v>
      </c>
    </row>
    <row r="4" spans="1:36" x14ac:dyDescent="0.2">
      <c r="A4" s="1" t="s">
        <v>154</v>
      </c>
      <c r="B4" s="1" t="s">
        <v>161</v>
      </c>
      <c r="C4" s="1" t="s">
        <v>162</v>
      </c>
      <c r="D4" s="1" t="s">
        <v>157</v>
      </c>
      <c r="E4" s="3">
        <v>17.177777777777777</v>
      </c>
      <c r="F4" s="3">
        <v>5.4222222222222225</v>
      </c>
      <c r="G4" s="3">
        <v>0</v>
      </c>
      <c r="H4" s="3">
        <v>0</v>
      </c>
      <c r="I4" s="3">
        <v>0</v>
      </c>
      <c r="J4" s="3">
        <v>0</v>
      </c>
      <c r="K4" s="3">
        <v>0</v>
      </c>
      <c r="L4" s="3">
        <v>0.37877777777777782</v>
      </c>
      <c r="M4" s="3">
        <v>0</v>
      </c>
      <c r="N4" s="3">
        <v>6.6234444444444449</v>
      </c>
      <c r="O4" s="3">
        <v>0.38558214747736097</v>
      </c>
      <c r="P4" s="3">
        <v>5.333333333333333</v>
      </c>
      <c r="Q4" s="3">
        <v>1.0887777777777776</v>
      </c>
      <c r="R4" s="3">
        <v>0.37386157826649419</v>
      </c>
      <c r="S4" s="3">
        <v>6.054333333333334</v>
      </c>
      <c r="T4" s="3">
        <v>3.2742222222222228</v>
      </c>
      <c r="U4" s="3">
        <v>0</v>
      </c>
      <c r="V4" s="3">
        <v>0.54305950840879702</v>
      </c>
      <c r="W4" s="3">
        <v>1.3463333333333332</v>
      </c>
      <c r="X4" s="39">
        <v>5.4683333333333337</v>
      </c>
      <c r="Y4" s="16">
        <v>4.1051111111111123</v>
      </c>
      <c r="Z4" s="3">
        <v>0.63569210866752912</v>
      </c>
      <c r="AA4" s="3">
        <v>0</v>
      </c>
      <c r="AB4" s="3">
        <v>0</v>
      </c>
      <c r="AC4" s="3">
        <v>0</v>
      </c>
      <c r="AD4" s="3">
        <v>0</v>
      </c>
      <c r="AE4" s="3">
        <v>0</v>
      </c>
      <c r="AF4" s="3">
        <v>0</v>
      </c>
      <c r="AG4" s="3">
        <v>0</v>
      </c>
      <c r="AH4" s="3" t="s">
        <v>319</v>
      </c>
      <c r="AI4" s="16">
        <v>8</v>
      </c>
    </row>
    <row r="5" spans="1:36" x14ac:dyDescent="0.2">
      <c r="A5" s="1" t="s">
        <v>154</v>
      </c>
      <c r="B5" s="1" t="s">
        <v>163</v>
      </c>
      <c r="C5" s="1" t="s">
        <v>164</v>
      </c>
      <c r="D5" s="1" t="s">
        <v>165</v>
      </c>
      <c r="E5" s="3">
        <v>33.62222222222222</v>
      </c>
      <c r="F5" s="3">
        <v>12.511333333333337</v>
      </c>
      <c r="G5" s="3">
        <v>0</v>
      </c>
      <c r="H5" s="3">
        <v>0.17733333333333337</v>
      </c>
      <c r="I5" s="3">
        <v>0.57222222222222219</v>
      </c>
      <c r="J5" s="3">
        <v>0</v>
      </c>
      <c r="K5" s="3">
        <v>0</v>
      </c>
      <c r="L5" s="3">
        <v>0.3611111111111111</v>
      </c>
      <c r="M5" s="3">
        <v>3.8096666666666659</v>
      </c>
      <c r="N5" s="3">
        <v>0</v>
      </c>
      <c r="O5" s="3">
        <v>0.11330799735624586</v>
      </c>
      <c r="P5" s="3">
        <v>5.1147777777777748</v>
      </c>
      <c r="Q5" s="3">
        <v>2.5002222222222223</v>
      </c>
      <c r="R5" s="3">
        <v>0.22648711169861194</v>
      </c>
      <c r="S5" s="3">
        <v>5.3818888888888887</v>
      </c>
      <c r="T5" s="3">
        <v>0.35388888888888886</v>
      </c>
      <c r="U5" s="3">
        <v>0</v>
      </c>
      <c r="V5" s="3">
        <v>0.17059484467944483</v>
      </c>
      <c r="W5" s="3">
        <v>6.1140000000000008</v>
      </c>
      <c r="X5" s="39">
        <v>0</v>
      </c>
      <c r="Y5" s="16">
        <v>0</v>
      </c>
      <c r="Z5" s="3">
        <v>0.18184401850627896</v>
      </c>
      <c r="AA5" s="3">
        <v>0</v>
      </c>
      <c r="AB5" s="3">
        <v>0</v>
      </c>
      <c r="AC5" s="3">
        <v>0</v>
      </c>
      <c r="AD5" s="3">
        <v>0</v>
      </c>
      <c r="AE5" s="3">
        <v>0</v>
      </c>
      <c r="AF5" s="3">
        <v>0</v>
      </c>
      <c r="AG5" s="3">
        <v>0</v>
      </c>
      <c r="AH5" s="3" t="s">
        <v>320</v>
      </c>
      <c r="AI5" s="16">
        <v>8</v>
      </c>
    </row>
    <row r="6" spans="1:36" x14ac:dyDescent="0.2">
      <c r="A6" s="1" t="s">
        <v>154</v>
      </c>
      <c r="B6" s="1" t="s">
        <v>166</v>
      </c>
      <c r="C6" s="1" t="s">
        <v>159</v>
      </c>
      <c r="D6" s="1" t="s">
        <v>160</v>
      </c>
      <c r="E6" s="3">
        <v>52.322222222222223</v>
      </c>
      <c r="F6" s="3">
        <v>5.7777777777777777</v>
      </c>
      <c r="G6" s="3">
        <v>0</v>
      </c>
      <c r="H6" s="3">
        <v>0</v>
      </c>
      <c r="I6" s="3">
        <v>0.97811111111111126</v>
      </c>
      <c r="J6" s="3">
        <v>0</v>
      </c>
      <c r="K6" s="3">
        <v>0</v>
      </c>
      <c r="L6" s="3">
        <v>0.15655555555555556</v>
      </c>
      <c r="M6" s="3">
        <v>0</v>
      </c>
      <c r="N6" s="3">
        <v>5.0814444444444433</v>
      </c>
      <c r="O6" s="3">
        <v>9.7118284136759381E-2</v>
      </c>
      <c r="P6" s="3">
        <v>3.7432222222222231</v>
      </c>
      <c r="Q6" s="3">
        <v>0.72577777777777774</v>
      </c>
      <c r="R6" s="3">
        <v>8.5413038861754109E-2</v>
      </c>
      <c r="S6" s="3">
        <v>3.9536666666666673</v>
      </c>
      <c r="T6" s="3">
        <v>4.7871111111111118</v>
      </c>
      <c r="U6" s="3">
        <v>0</v>
      </c>
      <c r="V6" s="3">
        <v>0.16705669993629224</v>
      </c>
      <c r="W6" s="3">
        <v>1.102111111111111</v>
      </c>
      <c r="X6" s="39">
        <v>11.328888888888887</v>
      </c>
      <c r="Y6" s="16">
        <v>0</v>
      </c>
      <c r="Z6" s="3">
        <v>0.23758547462306218</v>
      </c>
      <c r="AA6" s="3">
        <v>0</v>
      </c>
      <c r="AB6" s="3">
        <v>0.12111111111111111</v>
      </c>
      <c r="AC6" s="3">
        <v>0</v>
      </c>
      <c r="AD6" s="3">
        <v>35.491666666666674</v>
      </c>
      <c r="AE6" s="3">
        <v>0</v>
      </c>
      <c r="AF6" s="3">
        <v>0</v>
      </c>
      <c r="AG6" s="3">
        <v>0</v>
      </c>
      <c r="AH6" s="3" t="s">
        <v>321</v>
      </c>
      <c r="AI6" s="16">
        <v>8</v>
      </c>
    </row>
    <row r="7" spans="1:36" x14ac:dyDescent="0.2">
      <c r="A7" s="1" t="s">
        <v>154</v>
      </c>
      <c r="B7" s="1" t="s">
        <v>167</v>
      </c>
      <c r="C7" s="1" t="s">
        <v>168</v>
      </c>
      <c r="D7" s="1" t="s">
        <v>169</v>
      </c>
      <c r="E7" s="3">
        <v>36.87777777777778</v>
      </c>
      <c r="F7" s="3">
        <v>5.6888888888888891</v>
      </c>
      <c r="G7" s="3">
        <v>0</v>
      </c>
      <c r="H7" s="3">
        <v>0</v>
      </c>
      <c r="I7" s="3">
        <v>0.85222222222222133</v>
      </c>
      <c r="J7" s="3">
        <v>0</v>
      </c>
      <c r="K7" s="3">
        <v>0</v>
      </c>
      <c r="L7" s="3">
        <v>0</v>
      </c>
      <c r="M7" s="3">
        <v>0</v>
      </c>
      <c r="N7" s="3">
        <v>9.6173333333333364</v>
      </c>
      <c r="O7" s="3">
        <v>0.26078939439590243</v>
      </c>
      <c r="P7" s="3">
        <v>4.990222222222223</v>
      </c>
      <c r="Q7" s="3">
        <v>0</v>
      </c>
      <c r="R7" s="3">
        <v>0.13531786682735766</v>
      </c>
      <c r="S7" s="3">
        <v>5.6888888888888891</v>
      </c>
      <c r="T7" s="3">
        <v>0</v>
      </c>
      <c r="U7" s="3">
        <v>0</v>
      </c>
      <c r="V7" s="3">
        <v>0.15426333232901476</v>
      </c>
      <c r="W7" s="3">
        <v>5.3406666666666673</v>
      </c>
      <c r="X7" s="39">
        <v>0</v>
      </c>
      <c r="Y7" s="16">
        <v>0</v>
      </c>
      <c r="Z7" s="3">
        <v>0.14482072913528171</v>
      </c>
      <c r="AA7" s="3">
        <v>0</v>
      </c>
      <c r="AB7" s="3">
        <v>0.15944444444444444</v>
      </c>
      <c r="AC7" s="3">
        <v>0</v>
      </c>
      <c r="AD7" s="3">
        <v>31.347444444444456</v>
      </c>
      <c r="AE7" s="3">
        <v>0</v>
      </c>
      <c r="AF7" s="3">
        <v>0</v>
      </c>
      <c r="AG7" s="3">
        <v>0</v>
      </c>
      <c r="AH7" s="3" t="s">
        <v>322</v>
      </c>
      <c r="AI7" s="16">
        <v>8</v>
      </c>
    </row>
    <row r="8" spans="1:36" x14ac:dyDescent="0.2">
      <c r="A8" s="1" t="s">
        <v>154</v>
      </c>
      <c r="B8" s="1" t="s">
        <v>170</v>
      </c>
      <c r="C8" s="1" t="s">
        <v>171</v>
      </c>
      <c r="D8" s="1" t="s">
        <v>172</v>
      </c>
      <c r="E8" s="3">
        <v>40.322222222222223</v>
      </c>
      <c r="F8" s="3">
        <v>19.447777777777773</v>
      </c>
      <c r="G8" s="3">
        <v>0</v>
      </c>
      <c r="H8" s="3">
        <v>0.22188888888888883</v>
      </c>
      <c r="I8" s="3">
        <v>0.5805555555555556</v>
      </c>
      <c r="J8" s="3">
        <v>0</v>
      </c>
      <c r="K8" s="3">
        <v>0</v>
      </c>
      <c r="L8" s="3">
        <v>0</v>
      </c>
      <c r="M8" s="3">
        <v>2.0181111111111112</v>
      </c>
      <c r="N8" s="3">
        <v>0.64644444444444449</v>
      </c>
      <c r="O8" s="3">
        <v>6.6081565169468184E-2</v>
      </c>
      <c r="P8" s="3">
        <v>0</v>
      </c>
      <c r="Q8" s="3">
        <v>4.6812222222222211</v>
      </c>
      <c r="R8" s="3">
        <v>0.11609534306971614</v>
      </c>
      <c r="S8" s="3">
        <v>2.9146666666666667</v>
      </c>
      <c r="T8" s="3">
        <v>0.1768888888888889</v>
      </c>
      <c r="U8" s="3">
        <v>0</v>
      </c>
      <c r="V8" s="3">
        <v>7.6671259300082673E-2</v>
      </c>
      <c r="W8" s="3">
        <v>0.56644444444444431</v>
      </c>
      <c r="X8" s="39">
        <v>3.8970000000000002</v>
      </c>
      <c r="Y8" s="16">
        <v>0</v>
      </c>
      <c r="Z8" s="3">
        <v>0.11069440617249932</v>
      </c>
      <c r="AA8" s="3">
        <v>0</v>
      </c>
      <c r="AB8" s="3">
        <v>0</v>
      </c>
      <c r="AC8" s="3">
        <v>0</v>
      </c>
      <c r="AD8" s="3">
        <v>0</v>
      </c>
      <c r="AE8" s="3">
        <v>0</v>
      </c>
      <c r="AF8" s="3">
        <v>0</v>
      </c>
      <c r="AG8" s="3">
        <v>0</v>
      </c>
      <c r="AH8" s="3" t="s">
        <v>323</v>
      </c>
      <c r="AI8" s="16">
        <v>8</v>
      </c>
    </row>
    <row r="9" spans="1:36" x14ac:dyDescent="0.2">
      <c r="A9" s="1" t="s">
        <v>154</v>
      </c>
      <c r="B9" s="1" t="s">
        <v>173</v>
      </c>
      <c r="C9" s="1" t="s">
        <v>174</v>
      </c>
      <c r="D9" s="1" t="s">
        <v>175</v>
      </c>
      <c r="E9" s="3">
        <v>35.411111111111111</v>
      </c>
      <c r="F9" s="3">
        <v>5.333333333333333</v>
      </c>
      <c r="G9" s="3">
        <v>0</v>
      </c>
      <c r="H9" s="3">
        <v>0</v>
      </c>
      <c r="I9" s="3">
        <v>1.0467777777777778</v>
      </c>
      <c r="J9" s="3">
        <v>0</v>
      </c>
      <c r="K9" s="3">
        <v>0</v>
      </c>
      <c r="L9" s="3">
        <v>2.5516666666666676</v>
      </c>
      <c r="M9" s="3">
        <v>0</v>
      </c>
      <c r="N9" s="3">
        <v>5.6</v>
      </c>
      <c r="O9" s="3">
        <v>0.1581424537182303</v>
      </c>
      <c r="P9" s="3">
        <v>0</v>
      </c>
      <c r="Q9" s="3">
        <v>0</v>
      </c>
      <c r="R9" s="3">
        <v>0</v>
      </c>
      <c r="S9" s="3">
        <v>5.3144444444444456</v>
      </c>
      <c r="T9" s="3">
        <v>1.5088888888888889</v>
      </c>
      <c r="U9" s="3">
        <v>0</v>
      </c>
      <c r="V9" s="3">
        <v>0.19268904926262945</v>
      </c>
      <c r="W9" s="3">
        <v>8.8333333333333339</v>
      </c>
      <c r="X9" s="39">
        <v>0.76588888888888884</v>
      </c>
      <c r="Y9" s="16">
        <v>0</v>
      </c>
      <c r="Z9" s="3">
        <v>0.27107938500156886</v>
      </c>
      <c r="AA9" s="3">
        <v>0</v>
      </c>
      <c r="AB9" s="3">
        <v>4.8702222222222211</v>
      </c>
      <c r="AC9" s="3">
        <v>0</v>
      </c>
      <c r="AD9" s="3">
        <v>0</v>
      </c>
      <c r="AE9" s="3">
        <v>0</v>
      </c>
      <c r="AF9" s="3">
        <v>0</v>
      </c>
      <c r="AG9" s="3">
        <v>0</v>
      </c>
      <c r="AH9" s="3" t="s">
        <v>324</v>
      </c>
      <c r="AI9" s="16">
        <v>8</v>
      </c>
    </row>
    <row r="10" spans="1:36" x14ac:dyDescent="0.2">
      <c r="A10" s="1" t="s">
        <v>154</v>
      </c>
      <c r="B10" s="1" t="s">
        <v>176</v>
      </c>
      <c r="C10" s="1" t="s">
        <v>159</v>
      </c>
      <c r="D10" s="1" t="s">
        <v>160</v>
      </c>
      <c r="E10" s="3">
        <v>94.111111111111114</v>
      </c>
      <c r="F10" s="3">
        <v>39.650666666666666</v>
      </c>
      <c r="G10" s="3">
        <v>0</v>
      </c>
      <c r="H10" s="3">
        <v>0.49233333333333351</v>
      </c>
      <c r="I10" s="3">
        <v>1.7194444444444446</v>
      </c>
      <c r="J10" s="3">
        <v>0</v>
      </c>
      <c r="K10" s="3">
        <v>0</v>
      </c>
      <c r="L10" s="3">
        <v>4.5718888888888882</v>
      </c>
      <c r="M10" s="3">
        <v>6.2545555555555552</v>
      </c>
      <c r="N10" s="3">
        <v>4.8736666666666677</v>
      </c>
      <c r="O10" s="3">
        <v>0.11824557260920898</v>
      </c>
      <c r="P10" s="3">
        <v>0</v>
      </c>
      <c r="Q10" s="3">
        <v>9.4767777777777766</v>
      </c>
      <c r="R10" s="3">
        <v>0.10069775678866587</v>
      </c>
      <c r="S10" s="3">
        <v>5.0583333333333318</v>
      </c>
      <c r="T10" s="3">
        <v>4.9947777777777764</v>
      </c>
      <c r="U10" s="3">
        <v>0</v>
      </c>
      <c r="V10" s="3">
        <v>0.1068217237308146</v>
      </c>
      <c r="W10" s="3">
        <v>7.0423333333333353</v>
      </c>
      <c r="X10" s="39">
        <v>7.8577777777777786</v>
      </c>
      <c r="Y10" s="16">
        <v>0</v>
      </c>
      <c r="Z10" s="3">
        <v>0.15832467532467534</v>
      </c>
      <c r="AA10" s="3">
        <v>0</v>
      </c>
      <c r="AB10" s="3">
        <v>0</v>
      </c>
      <c r="AC10" s="3">
        <v>0</v>
      </c>
      <c r="AD10" s="3">
        <v>0</v>
      </c>
      <c r="AE10" s="3">
        <v>0</v>
      </c>
      <c r="AF10" s="3">
        <v>0</v>
      </c>
      <c r="AG10" s="3">
        <v>0</v>
      </c>
      <c r="AH10" s="3" t="s">
        <v>325</v>
      </c>
      <c r="AI10" s="16">
        <v>8</v>
      </c>
    </row>
    <row r="11" spans="1:36" x14ac:dyDescent="0.2">
      <c r="A11" s="1" t="s">
        <v>154</v>
      </c>
      <c r="B11" s="1" t="s">
        <v>177</v>
      </c>
      <c r="C11" s="1" t="s">
        <v>178</v>
      </c>
      <c r="D11" s="1" t="s">
        <v>179</v>
      </c>
      <c r="E11" s="3">
        <v>119.55555555555556</v>
      </c>
      <c r="F11" s="3">
        <v>5.333333333333333</v>
      </c>
      <c r="G11" s="3">
        <v>2.2000000000000002</v>
      </c>
      <c r="H11" s="3">
        <v>0</v>
      </c>
      <c r="I11" s="3">
        <v>1.1555555555555554</v>
      </c>
      <c r="J11" s="3">
        <v>5.333333333333333</v>
      </c>
      <c r="K11" s="3">
        <v>1.0666666666666667</v>
      </c>
      <c r="L11" s="3">
        <v>0</v>
      </c>
      <c r="M11" s="3">
        <v>4.734333333333332</v>
      </c>
      <c r="N11" s="3">
        <v>9.4924444444444447</v>
      </c>
      <c r="O11" s="3">
        <v>0.11899721189591077</v>
      </c>
      <c r="P11" s="3">
        <v>3.1047777777777785</v>
      </c>
      <c r="Q11" s="3">
        <v>15.93455555555555</v>
      </c>
      <c r="R11" s="3">
        <v>0.1592509293680297</v>
      </c>
      <c r="S11" s="3">
        <v>13.336777777777773</v>
      </c>
      <c r="T11" s="3">
        <v>10.010333333333334</v>
      </c>
      <c r="U11" s="3">
        <v>0</v>
      </c>
      <c r="V11" s="3">
        <v>0.19528252788104083</v>
      </c>
      <c r="W11" s="3">
        <v>10.465444444444445</v>
      </c>
      <c r="X11" s="39">
        <v>9.7197777777777805</v>
      </c>
      <c r="Y11" s="16">
        <v>0</v>
      </c>
      <c r="Z11" s="3">
        <v>0.16883550185873608</v>
      </c>
      <c r="AA11" s="3">
        <v>0</v>
      </c>
      <c r="AB11" s="3">
        <v>0</v>
      </c>
      <c r="AC11" s="3">
        <v>0</v>
      </c>
      <c r="AD11" s="3">
        <v>0</v>
      </c>
      <c r="AE11" s="3">
        <v>0</v>
      </c>
      <c r="AF11" s="3">
        <v>34.608111111111079</v>
      </c>
      <c r="AG11" s="3">
        <v>0.6166666666666667</v>
      </c>
      <c r="AH11" s="3" t="s">
        <v>326</v>
      </c>
      <c r="AI11" s="16">
        <v>8</v>
      </c>
    </row>
    <row r="12" spans="1:36" x14ac:dyDescent="0.2">
      <c r="A12" s="1" t="s">
        <v>154</v>
      </c>
      <c r="B12" s="1" t="s">
        <v>180</v>
      </c>
      <c r="C12" s="1" t="s">
        <v>181</v>
      </c>
      <c r="D12" s="1" t="s">
        <v>157</v>
      </c>
      <c r="E12" s="3">
        <v>54.866666666666667</v>
      </c>
      <c r="F12" s="3">
        <v>9.0666666666666664</v>
      </c>
      <c r="G12" s="3">
        <v>0.6</v>
      </c>
      <c r="H12" s="3">
        <v>0</v>
      </c>
      <c r="I12" s="3">
        <v>0</v>
      </c>
      <c r="J12" s="3">
        <v>5.6888888888888891</v>
      </c>
      <c r="K12" s="3">
        <v>0</v>
      </c>
      <c r="L12" s="3">
        <v>5.5950000000000024</v>
      </c>
      <c r="M12" s="3">
        <v>0</v>
      </c>
      <c r="N12" s="3">
        <v>16.889555555555553</v>
      </c>
      <c r="O12" s="3">
        <v>0.30782908059943292</v>
      </c>
      <c r="P12" s="3">
        <v>0</v>
      </c>
      <c r="Q12" s="3">
        <v>7.8585555555555517</v>
      </c>
      <c r="R12" s="3">
        <v>0.14323005265289585</v>
      </c>
      <c r="S12" s="3">
        <v>9.2375555555555557</v>
      </c>
      <c r="T12" s="3">
        <v>6.8047777777777796</v>
      </c>
      <c r="U12" s="3">
        <v>0</v>
      </c>
      <c r="V12" s="3">
        <v>0.29238760631834754</v>
      </c>
      <c r="W12" s="3">
        <v>4.8349999999999982</v>
      </c>
      <c r="X12" s="39">
        <v>8.6414444444444438</v>
      </c>
      <c r="Y12" s="16">
        <v>4.2767777777777765</v>
      </c>
      <c r="Z12" s="3">
        <v>0.32357027136492506</v>
      </c>
      <c r="AA12" s="3">
        <v>0</v>
      </c>
      <c r="AB12" s="3">
        <v>3.9987777777777791</v>
      </c>
      <c r="AC12" s="3">
        <v>0</v>
      </c>
      <c r="AD12" s="3">
        <v>0</v>
      </c>
      <c r="AE12" s="3">
        <v>0</v>
      </c>
      <c r="AF12" s="3">
        <v>0</v>
      </c>
      <c r="AG12" s="3">
        <v>0</v>
      </c>
      <c r="AH12" s="3" t="s">
        <v>327</v>
      </c>
      <c r="AI12" s="16">
        <v>8</v>
      </c>
    </row>
    <row r="13" spans="1:36" x14ac:dyDescent="0.2">
      <c r="A13" s="1" t="s">
        <v>154</v>
      </c>
      <c r="B13" s="1" t="s">
        <v>182</v>
      </c>
      <c r="C13" s="1" t="s">
        <v>159</v>
      </c>
      <c r="D13" s="1" t="s">
        <v>160</v>
      </c>
      <c r="E13" s="3">
        <v>45.588888888888889</v>
      </c>
      <c r="F13" s="3">
        <v>23.092777777777773</v>
      </c>
      <c r="G13" s="3">
        <v>0</v>
      </c>
      <c r="H13" s="3">
        <v>0.28733333333333333</v>
      </c>
      <c r="I13" s="3">
        <v>0.69444444444444442</v>
      </c>
      <c r="J13" s="3">
        <v>0</v>
      </c>
      <c r="K13" s="3">
        <v>0</v>
      </c>
      <c r="L13" s="3">
        <v>1.2065555555555549</v>
      </c>
      <c r="M13" s="3">
        <v>5.6398888888888887</v>
      </c>
      <c r="N13" s="3">
        <v>0</v>
      </c>
      <c r="O13" s="3">
        <v>0.12371191810870094</v>
      </c>
      <c r="P13" s="3">
        <v>0.92811111111111111</v>
      </c>
      <c r="Q13" s="3">
        <v>6.3208888888888888</v>
      </c>
      <c r="R13" s="3">
        <v>0.15900804289544235</v>
      </c>
      <c r="S13" s="3">
        <v>0.55355555555555547</v>
      </c>
      <c r="T13" s="3">
        <v>2.0344444444444449</v>
      </c>
      <c r="U13" s="3">
        <v>0</v>
      </c>
      <c r="V13" s="3">
        <v>5.6768218376797477E-2</v>
      </c>
      <c r="W13" s="3">
        <v>2.6705555555555547</v>
      </c>
      <c r="X13" s="39">
        <v>0</v>
      </c>
      <c r="Y13" s="16">
        <v>0</v>
      </c>
      <c r="Z13" s="3">
        <v>5.8579088471849845E-2</v>
      </c>
      <c r="AA13" s="3">
        <v>0</v>
      </c>
      <c r="AB13" s="3">
        <v>0</v>
      </c>
      <c r="AC13" s="3">
        <v>0</v>
      </c>
      <c r="AD13" s="3">
        <v>0</v>
      </c>
      <c r="AE13" s="3">
        <v>0</v>
      </c>
      <c r="AF13" s="3">
        <v>0</v>
      </c>
      <c r="AG13" s="3">
        <v>0</v>
      </c>
      <c r="AH13" s="3" t="s">
        <v>328</v>
      </c>
      <c r="AI13" s="16">
        <v>8</v>
      </c>
    </row>
    <row r="14" spans="1:36" x14ac:dyDescent="0.2">
      <c r="A14" s="1" t="s">
        <v>154</v>
      </c>
      <c r="B14" s="1" t="s">
        <v>183</v>
      </c>
      <c r="C14" s="1" t="s">
        <v>184</v>
      </c>
      <c r="D14" s="1" t="s">
        <v>160</v>
      </c>
      <c r="E14" s="3">
        <v>101.24444444444444</v>
      </c>
      <c r="F14" s="3">
        <v>6.1055555555555552</v>
      </c>
      <c r="G14" s="3">
        <v>0</v>
      </c>
      <c r="H14" s="3">
        <v>0</v>
      </c>
      <c r="I14" s="3">
        <v>3.2746666666666662</v>
      </c>
      <c r="J14" s="3">
        <v>4.2</v>
      </c>
      <c r="K14" s="3">
        <v>0</v>
      </c>
      <c r="L14" s="3">
        <v>1.2938888888888889</v>
      </c>
      <c r="M14" s="3">
        <v>0.47588888888888886</v>
      </c>
      <c r="N14" s="3">
        <v>6.012555555555557</v>
      </c>
      <c r="O14" s="3">
        <v>6.4086918349429339E-2</v>
      </c>
      <c r="P14" s="3">
        <v>9.9855555555555551</v>
      </c>
      <c r="Q14" s="3">
        <v>2.914333333333333</v>
      </c>
      <c r="R14" s="3">
        <v>0.12741330114135208</v>
      </c>
      <c r="S14" s="3">
        <v>8.4551111111111119</v>
      </c>
      <c r="T14" s="3">
        <v>9.854444444444443</v>
      </c>
      <c r="U14" s="3">
        <v>0</v>
      </c>
      <c r="V14" s="3">
        <v>0.18084503950834066</v>
      </c>
      <c r="W14" s="3">
        <v>16.397777777777776</v>
      </c>
      <c r="X14" s="39">
        <v>8.4451111111111086</v>
      </c>
      <c r="Y14" s="16">
        <v>1.6004444444444443</v>
      </c>
      <c r="Z14" s="3">
        <v>0.2611830553116769</v>
      </c>
      <c r="AA14" s="3">
        <v>0</v>
      </c>
      <c r="AB14" s="3">
        <v>0</v>
      </c>
      <c r="AC14" s="3">
        <v>0</v>
      </c>
      <c r="AD14" s="3">
        <v>0</v>
      </c>
      <c r="AE14" s="3">
        <v>0</v>
      </c>
      <c r="AF14" s="3">
        <v>29.82200000000001</v>
      </c>
      <c r="AG14" s="3">
        <v>3.2777777777777777</v>
      </c>
      <c r="AH14" s="3" t="s">
        <v>329</v>
      </c>
      <c r="AI14" s="16">
        <v>8</v>
      </c>
    </row>
    <row r="15" spans="1:36" x14ac:dyDescent="0.2">
      <c r="A15" s="1" t="s">
        <v>154</v>
      </c>
      <c r="B15" s="1" t="s">
        <v>185</v>
      </c>
      <c r="C15" s="1" t="s">
        <v>186</v>
      </c>
      <c r="D15" s="1" t="s">
        <v>160</v>
      </c>
      <c r="E15" s="3">
        <v>67</v>
      </c>
      <c r="F15" s="3">
        <v>5.6</v>
      </c>
      <c r="G15" s="3">
        <v>1</v>
      </c>
      <c r="H15" s="3">
        <v>0.24722222222222223</v>
      </c>
      <c r="I15" s="3">
        <v>0.86111111111111116</v>
      </c>
      <c r="J15" s="3">
        <v>0</v>
      </c>
      <c r="K15" s="3">
        <v>0</v>
      </c>
      <c r="L15" s="3">
        <v>6.9333333333333336</v>
      </c>
      <c r="M15" s="3">
        <v>8.5250000000000004</v>
      </c>
      <c r="N15" s="3">
        <v>0</v>
      </c>
      <c r="O15" s="3">
        <v>0.12723880597014925</v>
      </c>
      <c r="P15" s="3">
        <v>5.4444444444444446</v>
      </c>
      <c r="Q15" s="3">
        <v>0</v>
      </c>
      <c r="R15" s="3">
        <v>8.12603648424544E-2</v>
      </c>
      <c r="S15" s="3">
        <v>12.338888888888889</v>
      </c>
      <c r="T15" s="3">
        <v>17.177777777777777</v>
      </c>
      <c r="U15" s="3">
        <v>0</v>
      </c>
      <c r="V15" s="3">
        <v>0.44054726368159203</v>
      </c>
      <c r="W15" s="3">
        <v>17.158333333333335</v>
      </c>
      <c r="X15" s="39">
        <v>14.75</v>
      </c>
      <c r="Y15" s="16">
        <v>23.530555555555555</v>
      </c>
      <c r="Z15" s="3">
        <v>0.82744610281923714</v>
      </c>
      <c r="AA15" s="3">
        <v>0</v>
      </c>
      <c r="AB15" s="3">
        <v>0.20144444444444443</v>
      </c>
      <c r="AC15" s="3">
        <v>0</v>
      </c>
      <c r="AD15" s="3">
        <v>0</v>
      </c>
      <c r="AE15" s="3">
        <v>0</v>
      </c>
      <c r="AF15" s="3">
        <v>0</v>
      </c>
      <c r="AG15" s="3">
        <v>0</v>
      </c>
      <c r="AH15" s="3" t="s">
        <v>330</v>
      </c>
      <c r="AI15" s="16">
        <v>8</v>
      </c>
    </row>
    <row r="16" spans="1:36" x14ac:dyDescent="0.2">
      <c r="A16" s="1" t="s">
        <v>154</v>
      </c>
      <c r="B16" s="1" t="s">
        <v>187</v>
      </c>
      <c r="C16" s="1" t="s">
        <v>188</v>
      </c>
      <c r="D16" s="1" t="s">
        <v>189</v>
      </c>
      <c r="E16" s="3">
        <v>66.599999999999994</v>
      </c>
      <c r="F16" s="3">
        <v>4.916666666666667</v>
      </c>
      <c r="G16" s="3">
        <v>0.53333333333333333</v>
      </c>
      <c r="H16" s="3">
        <v>0</v>
      </c>
      <c r="I16" s="3">
        <v>1.3222222222222222</v>
      </c>
      <c r="J16" s="3">
        <v>0</v>
      </c>
      <c r="K16" s="3">
        <v>0</v>
      </c>
      <c r="L16" s="3">
        <v>0.28755555555555556</v>
      </c>
      <c r="M16" s="3">
        <v>9.9997777777777763</v>
      </c>
      <c r="N16" s="3">
        <v>0</v>
      </c>
      <c r="O16" s="3">
        <v>0.1501468134801468</v>
      </c>
      <c r="P16" s="3">
        <v>9.7218888888888824</v>
      </c>
      <c r="Q16" s="3">
        <v>9.9281111111111127</v>
      </c>
      <c r="R16" s="3">
        <v>0.29504504504504497</v>
      </c>
      <c r="S16" s="3">
        <v>1.941777777777778</v>
      </c>
      <c r="T16" s="3">
        <v>2.917333333333334</v>
      </c>
      <c r="U16" s="3">
        <v>0</v>
      </c>
      <c r="V16" s="3">
        <v>7.2959626292959642E-2</v>
      </c>
      <c r="W16" s="3">
        <v>5.1238888888888887</v>
      </c>
      <c r="X16" s="39">
        <v>4.6710000000000003</v>
      </c>
      <c r="Y16" s="16">
        <v>0</v>
      </c>
      <c r="Z16" s="3">
        <v>0.14707040373707039</v>
      </c>
      <c r="AA16" s="3">
        <v>0</v>
      </c>
      <c r="AB16" s="3">
        <v>0</v>
      </c>
      <c r="AC16" s="3">
        <v>0</v>
      </c>
      <c r="AD16" s="3">
        <v>0</v>
      </c>
      <c r="AE16" s="3">
        <v>0</v>
      </c>
      <c r="AF16" s="3">
        <v>0</v>
      </c>
      <c r="AG16" s="3">
        <v>0</v>
      </c>
      <c r="AH16" s="3" t="s">
        <v>331</v>
      </c>
      <c r="AI16" s="16">
        <v>8</v>
      </c>
    </row>
    <row r="17" spans="1:35" x14ac:dyDescent="0.2">
      <c r="A17" s="1" t="s">
        <v>154</v>
      </c>
      <c r="B17" s="1" t="s">
        <v>190</v>
      </c>
      <c r="C17" s="1" t="s">
        <v>162</v>
      </c>
      <c r="D17" s="1" t="s">
        <v>157</v>
      </c>
      <c r="E17" s="3">
        <v>53.81111111111111</v>
      </c>
      <c r="F17" s="3">
        <v>5.6</v>
      </c>
      <c r="G17" s="3">
        <v>1.0666666666666667</v>
      </c>
      <c r="H17" s="3">
        <v>0.23444444444444446</v>
      </c>
      <c r="I17" s="3">
        <v>0.57222222222222219</v>
      </c>
      <c r="J17" s="3">
        <v>0</v>
      </c>
      <c r="K17" s="3">
        <v>0</v>
      </c>
      <c r="L17" s="3">
        <v>1.8385555555555553</v>
      </c>
      <c r="M17" s="3">
        <v>0.16388888888888889</v>
      </c>
      <c r="N17" s="3">
        <v>5.1828888888888915</v>
      </c>
      <c r="O17" s="3">
        <v>9.9361965723725007E-2</v>
      </c>
      <c r="P17" s="3">
        <v>1.2226666666666666</v>
      </c>
      <c r="Q17" s="3">
        <v>0</v>
      </c>
      <c r="R17" s="3">
        <v>2.2721453644435265E-2</v>
      </c>
      <c r="S17" s="3">
        <v>0.74622222222222234</v>
      </c>
      <c r="T17" s="3">
        <v>5.6888888888888891</v>
      </c>
      <c r="U17" s="3">
        <v>0</v>
      </c>
      <c r="V17" s="3">
        <v>0.11958703283088995</v>
      </c>
      <c r="W17" s="3">
        <v>0.80011111111111122</v>
      </c>
      <c r="X17" s="39">
        <v>2.7288888888888887</v>
      </c>
      <c r="Y17" s="16">
        <v>0</v>
      </c>
      <c r="Z17" s="3">
        <v>6.5581251290522405E-2</v>
      </c>
      <c r="AA17" s="3">
        <v>0</v>
      </c>
      <c r="AB17" s="3">
        <v>0</v>
      </c>
      <c r="AC17" s="3">
        <v>0</v>
      </c>
      <c r="AD17" s="3">
        <v>0</v>
      </c>
      <c r="AE17" s="3">
        <v>0</v>
      </c>
      <c r="AF17" s="3">
        <v>0</v>
      </c>
      <c r="AG17" s="3">
        <v>0</v>
      </c>
      <c r="AH17" s="3" t="s">
        <v>332</v>
      </c>
      <c r="AI17" s="16">
        <v>8</v>
      </c>
    </row>
    <row r="18" spans="1:35" x14ac:dyDescent="0.2">
      <c r="A18" s="1" t="s">
        <v>154</v>
      </c>
      <c r="B18" s="1" t="s">
        <v>191</v>
      </c>
      <c r="C18" s="1" t="s">
        <v>192</v>
      </c>
      <c r="D18" s="1" t="s">
        <v>193</v>
      </c>
      <c r="E18" s="3">
        <v>36.288888888888891</v>
      </c>
      <c r="F18" s="3">
        <v>10.225333333333333</v>
      </c>
      <c r="G18" s="3">
        <v>0.53333333333333333</v>
      </c>
      <c r="H18" s="3">
        <v>0.59444444444444444</v>
      </c>
      <c r="I18" s="3">
        <v>0.56111111111111112</v>
      </c>
      <c r="J18" s="3">
        <v>0</v>
      </c>
      <c r="K18" s="3">
        <v>0</v>
      </c>
      <c r="L18" s="3">
        <v>0.13088888888888889</v>
      </c>
      <c r="M18" s="3">
        <v>5.5166666666666666</v>
      </c>
      <c r="N18" s="3">
        <v>0</v>
      </c>
      <c r="O18" s="3">
        <v>0.15202082057562766</v>
      </c>
      <c r="P18" s="3">
        <v>0</v>
      </c>
      <c r="Q18" s="3">
        <v>7.3337777777777777</v>
      </c>
      <c r="R18" s="3">
        <v>0.20209430496019595</v>
      </c>
      <c r="S18" s="3">
        <v>5.5111111111111111</v>
      </c>
      <c r="T18" s="3">
        <v>0</v>
      </c>
      <c r="U18" s="3">
        <v>0</v>
      </c>
      <c r="V18" s="3">
        <v>0.15186772810777707</v>
      </c>
      <c r="W18" s="3">
        <v>5.3777777777777782</v>
      </c>
      <c r="X18" s="39">
        <v>4.8830000000000018</v>
      </c>
      <c r="Y18" s="16">
        <v>0</v>
      </c>
      <c r="Z18" s="3">
        <v>0.2827526025719535</v>
      </c>
      <c r="AA18" s="3">
        <v>0</v>
      </c>
      <c r="AB18" s="3">
        <v>5.4096666666666664</v>
      </c>
      <c r="AC18" s="3">
        <v>0</v>
      </c>
      <c r="AD18" s="3">
        <v>0</v>
      </c>
      <c r="AE18" s="3">
        <v>0</v>
      </c>
      <c r="AF18" s="3">
        <v>0</v>
      </c>
      <c r="AG18" s="3">
        <v>0</v>
      </c>
      <c r="AH18" s="3" t="s">
        <v>333</v>
      </c>
      <c r="AI18" s="16">
        <v>8</v>
      </c>
    </row>
    <row r="19" spans="1:35" x14ac:dyDescent="0.2">
      <c r="A19" s="1" t="s">
        <v>154</v>
      </c>
      <c r="B19" s="1" t="s">
        <v>194</v>
      </c>
      <c r="C19" s="1" t="s">
        <v>195</v>
      </c>
      <c r="D19" s="1" t="s">
        <v>196</v>
      </c>
      <c r="E19" s="3">
        <v>31.033333333333335</v>
      </c>
      <c r="F19" s="3">
        <v>16.229888888888887</v>
      </c>
      <c r="G19" s="3">
        <v>0</v>
      </c>
      <c r="H19" s="3">
        <v>0.12200000000000001</v>
      </c>
      <c r="I19" s="3">
        <v>0.51333333333333342</v>
      </c>
      <c r="J19" s="3">
        <v>0</v>
      </c>
      <c r="K19" s="3">
        <v>0</v>
      </c>
      <c r="L19" s="3">
        <v>0</v>
      </c>
      <c r="M19" s="3">
        <v>0.16944444444444445</v>
      </c>
      <c r="N19" s="3">
        <v>5.7551111111111117</v>
      </c>
      <c r="O19" s="3">
        <v>0.19090941639813822</v>
      </c>
      <c r="P19" s="3">
        <v>0</v>
      </c>
      <c r="Q19" s="3">
        <v>4.3932222222222217</v>
      </c>
      <c r="R19" s="3">
        <v>0.1415646258503401</v>
      </c>
      <c r="S19" s="3">
        <v>3.1529999999999996</v>
      </c>
      <c r="T19" s="3">
        <v>2.7150000000000007</v>
      </c>
      <c r="U19" s="3">
        <v>0</v>
      </c>
      <c r="V19" s="3">
        <v>0.18908700322234157</v>
      </c>
      <c r="W19" s="3">
        <v>0</v>
      </c>
      <c r="X19" s="39">
        <v>2.0306666666666664</v>
      </c>
      <c r="Y19" s="16">
        <v>0</v>
      </c>
      <c r="Z19" s="3">
        <v>6.5435016111707822E-2</v>
      </c>
      <c r="AA19" s="3">
        <v>0</v>
      </c>
      <c r="AB19" s="3">
        <v>0</v>
      </c>
      <c r="AC19" s="3">
        <v>0</v>
      </c>
      <c r="AD19" s="3">
        <v>0</v>
      </c>
      <c r="AE19" s="3">
        <v>0</v>
      </c>
      <c r="AF19" s="3">
        <v>0</v>
      </c>
      <c r="AG19" s="3">
        <v>0</v>
      </c>
      <c r="AH19" s="3" t="s">
        <v>334</v>
      </c>
      <c r="AI19" s="16">
        <v>8</v>
      </c>
    </row>
    <row r="20" spans="1:35" x14ac:dyDescent="0.2">
      <c r="A20" s="1" t="s">
        <v>154</v>
      </c>
      <c r="B20" s="1" t="s">
        <v>197</v>
      </c>
      <c r="C20" s="1" t="s">
        <v>162</v>
      </c>
      <c r="D20" s="1" t="s">
        <v>157</v>
      </c>
      <c r="E20" s="3">
        <v>47.466666666666669</v>
      </c>
      <c r="F20" s="3">
        <v>0</v>
      </c>
      <c r="G20" s="3">
        <v>0</v>
      </c>
      <c r="H20" s="3">
        <v>0</v>
      </c>
      <c r="I20" s="3">
        <v>0</v>
      </c>
      <c r="J20" s="3">
        <v>0</v>
      </c>
      <c r="K20" s="3">
        <v>0</v>
      </c>
      <c r="L20" s="3">
        <v>0</v>
      </c>
      <c r="M20" s="3">
        <v>0</v>
      </c>
      <c r="N20" s="3">
        <v>0</v>
      </c>
      <c r="O20" s="3">
        <v>0</v>
      </c>
      <c r="P20" s="3">
        <v>0</v>
      </c>
      <c r="Q20" s="3">
        <v>0</v>
      </c>
      <c r="R20" s="3">
        <v>0</v>
      </c>
      <c r="S20" s="3">
        <v>0</v>
      </c>
      <c r="T20" s="3">
        <v>0</v>
      </c>
      <c r="U20" s="3">
        <v>0</v>
      </c>
      <c r="V20" s="3">
        <v>0</v>
      </c>
      <c r="W20" s="3">
        <v>0</v>
      </c>
      <c r="X20" s="39">
        <v>0</v>
      </c>
      <c r="Y20" s="16">
        <v>0</v>
      </c>
      <c r="Z20" s="3">
        <v>0</v>
      </c>
      <c r="AA20" s="3">
        <v>0</v>
      </c>
      <c r="AB20" s="3">
        <v>0</v>
      </c>
      <c r="AC20" s="3">
        <v>0</v>
      </c>
      <c r="AD20" s="3">
        <v>0</v>
      </c>
      <c r="AE20" s="3">
        <v>0</v>
      </c>
      <c r="AF20" s="3">
        <v>0</v>
      </c>
      <c r="AG20" s="3">
        <v>0</v>
      </c>
      <c r="AH20" s="3" t="s">
        <v>335</v>
      </c>
      <c r="AI20" s="16">
        <v>8</v>
      </c>
    </row>
    <row r="21" spans="1:35" x14ac:dyDescent="0.2">
      <c r="A21" s="1" t="s">
        <v>154</v>
      </c>
      <c r="B21" s="1" t="s">
        <v>198</v>
      </c>
      <c r="C21" s="1" t="s">
        <v>199</v>
      </c>
      <c r="D21" s="1" t="s">
        <v>200</v>
      </c>
      <c r="E21" s="3">
        <v>31.666666666666668</v>
      </c>
      <c r="F21" s="3">
        <v>5.2444444444444445</v>
      </c>
      <c r="G21" s="3">
        <v>0.26666666666666666</v>
      </c>
      <c r="H21" s="3">
        <v>0</v>
      </c>
      <c r="I21" s="3">
        <v>0.53333333333333333</v>
      </c>
      <c r="J21" s="3">
        <v>0</v>
      </c>
      <c r="K21" s="3">
        <v>0</v>
      </c>
      <c r="L21" s="3">
        <v>2.6777777777777779E-2</v>
      </c>
      <c r="M21" s="3">
        <v>0</v>
      </c>
      <c r="N21" s="3">
        <v>5.10388888888889</v>
      </c>
      <c r="O21" s="3">
        <v>0.16117543859649125</v>
      </c>
      <c r="P21" s="3">
        <v>0</v>
      </c>
      <c r="Q21" s="3">
        <v>6.3971111111111076</v>
      </c>
      <c r="R21" s="3">
        <v>0.20201403508771917</v>
      </c>
      <c r="S21" s="3">
        <v>0.41188888888888892</v>
      </c>
      <c r="T21" s="3">
        <v>4.6048888888888895</v>
      </c>
      <c r="U21" s="3">
        <v>0</v>
      </c>
      <c r="V21" s="3">
        <v>0.15842456140350877</v>
      </c>
      <c r="W21" s="3">
        <v>0.2315555555555556</v>
      </c>
      <c r="X21" s="39">
        <v>2.0861111111111112</v>
      </c>
      <c r="Y21" s="16">
        <v>0</v>
      </c>
      <c r="Z21" s="3">
        <v>7.3189473684210526E-2</v>
      </c>
      <c r="AA21" s="3">
        <v>0</v>
      </c>
      <c r="AB21" s="3">
        <v>0</v>
      </c>
      <c r="AC21" s="3">
        <v>0</v>
      </c>
      <c r="AD21" s="3">
        <v>0</v>
      </c>
      <c r="AE21" s="3">
        <v>0</v>
      </c>
      <c r="AF21" s="3">
        <v>0</v>
      </c>
      <c r="AG21" s="3">
        <v>0</v>
      </c>
      <c r="AH21" s="3" t="s">
        <v>336</v>
      </c>
      <c r="AI21" s="16">
        <v>8</v>
      </c>
    </row>
    <row r="22" spans="1:35" x14ac:dyDescent="0.2">
      <c r="A22" s="1" t="s">
        <v>154</v>
      </c>
      <c r="B22" s="1" t="s">
        <v>201</v>
      </c>
      <c r="C22" s="1" t="s">
        <v>202</v>
      </c>
      <c r="D22" s="1" t="s">
        <v>203</v>
      </c>
      <c r="E22" s="3">
        <v>81.188888888888883</v>
      </c>
      <c r="F22" s="3">
        <v>5.0666666666666664</v>
      </c>
      <c r="G22" s="3">
        <v>0</v>
      </c>
      <c r="H22" s="3">
        <v>0</v>
      </c>
      <c r="I22" s="3">
        <v>0</v>
      </c>
      <c r="J22" s="3">
        <v>0</v>
      </c>
      <c r="K22" s="3">
        <v>0</v>
      </c>
      <c r="L22" s="3">
        <v>4.1908888888888889</v>
      </c>
      <c r="M22" s="3">
        <v>7.1177777777777784</v>
      </c>
      <c r="N22" s="3">
        <v>0.46711111111111109</v>
      </c>
      <c r="O22" s="3">
        <v>9.3422745312713856E-2</v>
      </c>
      <c r="P22" s="3">
        <v>8.9216666666666651</v>
      </c>
      <c r="Q22" s="3">
        <v>3.1715555555555555</v>
      </c>
      <c r="R22" s="3">
        <v>0.14895169016012041</v>
      </c>
      <c r="S22" s="3">
        <v>8.2675555555555533</v>
      </c>
      <c r="T22" s="3">
        <v>6.6430000000000025</v>
      </c>
      <c r="U22" s="3">
        <v>0</v>
      </c>
      <c r="V22" s="3">
        <v>0.18365266183112086</v>
      </c>
      <c r="W22" s="3">
        <v>6.283777777777777</v>
      </c>
      <c r="X22" s="39">
        <v>3.8904444444444435</v>
      </c>
      <c r="Y22" s="16">
        <v>4.3562222222222218</v>
      </c>
      <c r="Z22" s="3">
        <v>0.17897084986998765</v>
      </c>
      <c r="AA22" s="3">
        <v>0</v>
      </c>
      <c r="AB22" s="3">
        <v>0</v>
      </c>
      <c r="AC22" s="3">
        <v>0</v>
      </c>
      <c r="AD22" s="3">
        <v>0</v>
      </c>
      <c r="AE22" s="3">
        <v>0</v>
      </c>
      <c r="AF22" s="3">
        <v>0</v>
      </c>
      <c r="AG22" s="3">
        <v>0</v>
      </c>
      <c r="AH22" s="3" t="s">
        <v>337</v>
      </c>
      <c r="AI22" s="16">
        <v>8</v>
      </c>
    </row>
    <row r="23" spans="1:35" x14ac:dyDescent="0.2">
      <c r="A23" s="1" t="s">
        <v>154</v>
      </c>
      <c r="B23" s="1" t="s">
        <v>204</v>
      </c>
      <c r="C23" s="1" t="s">
        <v>205</v>
      </c>
      <c r="D23" s="1" t="s">
        <v>200</v>
      </c>
      <c r="E23" s="3">
        <v>40.31111111111111</v>
      </c>
      <c r="F23" s="3">
        <v>5.6888888888888891</v>
      </c>
      <c r="G23" s="3">
        <v>0</v>
      </c>
      <c r="H23" s="3">
        <v>0</v>
      </c>
      <c r="I23" s="3">
        <v>2.8483333333333354</v>
      </c>
      <c r="J23" s="3">
        <v>0</v>
      </c>
      <c r="K23" s="3">
        <v>0</v>
      </c>
      <c r="L23" s="3">
        <v>0.49955555555555559</v>
      </c>
      <c r="M23" s="3">
        <v>0.38333333333333336</v>
      </c>
      <c r="N23" s="3">
        <v>5.2228888888888862</v>
      </c>
      <c r="O23" s="3">
        <v>0.13907386990077172</v>
      </c>
      <c r="P23" s="3">
        <v>0</v>
      </c>
      <c r="Q23" s="3">
        <v>6.3142222222222246</v>
      </c>
      <c r="R23" s="3">
        <v>0.15663726571113568</v>
      </c>
      <c r="S23" s="3">
        <v>0.89611111111111119</v>
      </c>
      <c r="T23" s="3">
        <v>6.5317777777777755</v>
      </c>
      <c r="U23" s="3">
        <v>0</v>
      </c>
      <c r="V23" s="3">
        <v>0.18426405733186324</v>
      </c>
      <c r="W23" s="3">
        <v>5.711666666666666</v>
      </c>
      <c r="X23" s="39">
        <v>3.3101111111111114</v>
      </c>
      <c r="Y23" s="16">
        <v>0</v>
      </c>
      <c r="Z23" s="3">
        <v>0.22380374862183022</v>
      </c>
      <c r="AA23" s="3">
        <v>0</v>
      </c>
      <c r="AB23" s="3">
        <v>9.7777777777777783E-2</v>
      </c>
      <c r="AC23" s="3">
        <v>0</v>
      </c>
      <c r="AD23" s="3">
        <v>25.530111111111101</v>
      </c>
      <c r="AE23" s="3">
        <v>0</v>
      </c>
      <c r="AF23" s="3">
        <v>0</v>
      </c>
      <c r="AG23" s="3">
        <v>0</v>
      </c>
      <c r="AH23" s="3" t="s">
        <v>338</v>
      </c>
      <c r="AI23" s="16">
        <v>8</v>
      </c>
    </row>
    <row r="24" spans="1:35" x14ac:dyDescent="0.2">
      <c r="A24" s="1" t="s">
        <v>154</v>
      </c>
      <c r="B24" s="1" t="s">
        <v>206</v>
      </c>
      <c r="C24" s="1" t="s">
        <v>207</v>
      </c>
      <c r="D24" s="1" t="s">
        <v>160</v>
      </c>
      <c r="E24" s="3">
        <v>55.388888888888886</v>
      </c>
      <c r="F24" s="3">
        <v>5.6888888888888891</v>
      </c>
      <c r="G24" s="3">
        <v>0</v>
      </c>
      <c r="H24" s="3">
        <v>0.19444444444444445</v>
      </c>
      <c r="I24" s="3">
        <v>0.34166666666666667</v>
      </c>
      <c r="J24" s="3">
        <v>0</v>
      </c>
      <c r="K24" s="3">
        <v>0</v>
      </c>
      <c r="L24" s="3">
        <v>10.18566666666667</v>
      </c>
      <c r="M24" s="3">
        <v>0</v>
      </c>
      <c r="N24" s="3">
        <v>6.7229999999999981</v>
      </c>
      <c r="O24" s="3">
        <v>0.1213781344032096</v>
      </c>
      <c r="P24" s="3">
        <v>0</v>
      </c>
      <c r="Q24" s="3">
        <v>10.656111111111116</v>
      </c>
      <c r="R24" s="3">
        <v>0.19238716148445345</v>
      </c>
      <c r="S24" s="3">
        <v>2.7226666666666666</v>
      </c>
      <c r="T24" s="3">
        <v>7.9024444444444457</v>
      </c>
      <c r="U24" s="3">
        <v>0</v>
      </c>
      <c r="V24" s="3">
        <v>0.19182748244734205</v>
      </c>
      <c r="W24" s="3">
        <v>10.934111111111113</v>
      </c>
      <c r="X24" s="39">
        <v>9.3872222222222206</v>
      </c>
      <c r="Y24" s="16">
        <v>0</v>
      </c>
      <c r="Z24" s="3">
        <v>0.36688465396188569</v>
      </c>
      <c r="AA24" s="3">
        <v>0</v>
      </c>
      <c r="AB24" s="3">
        <v>0</v>
      </c>
      <c r="AC24" s="3">
        <v>0</v>
      </c>
      <c r="AD24" s="3">
        <v>0</v>
      </c>
      <c r="AE24" s="3">
        <v>0</v>
      </c>
      <c r="AF24" s="3">
        <v>0</v>
      </c>
      <c r="AG24" s="3">
        <v>0</v>
      </c>
      <c r="AH24" s="3" t="s">
        <v>339</v>
      </c>
      <c r="AI24" s="16">
        <v>8</v>
      </c>
    </row>
    <row r="25" spans="1:35" x14ac:dyDescent="0.2">
      <c r="A25" s="1" t="s">
        <v>154</v>
      </c>
      <c r="B25" s="1" t="s">
        <v>208</v>
      </c>
      <c r="C25" s="1" t="s">
        <v>209</v>
      </c>
      <c r="D25" s="1" t="s">
        <v>210</v>
      </c>
      <c r="E25" s="3">
        <v>37.711111111111109</v>
      </c>
      <c r="F25" s="3">
        <v>5.5111111111111111</v>
      </c>
      <c r="G25" s="3">
        <v>0.16666666666666666</v>
      </c>
      <c r="H25" s="3">
        <v>0.2688888888888889</v>
      </c>
      <c r="I25" s="3">
        <v>0.23333333333333334</v>
      </c>
      <c r="J25" s="3">
        <v>0</v>
      </c>
      <c r="K25" s="3">
        <v>0</v>
      </c>
      <c r="L25" s="3">
        <v>0.05</v>
      </c>
      <c r="M25" s="3">
        <v>0.37777777777777777</v>
      </c>
      <c r="N25" s="3">
        <v>5.0852222222222228</v>
      </c>
      <c r="O25" s="3">
        <v>0.14486446670595171</v>
      </c>
      <c r="P25" s="3">
        <v>35.920666666666676</v>
      </c>
      <c r="Q25" s="3">
        <v>0</v>
      </c>
      <c r="R25" s="3">
        <v>0.95252209781968211</v>
      </c>
      <c r="S25" s="3">
        <v>1.5</v>
      </c>
      <c r="T25" s="3">
        <v>0</v>
      </c>
      <c r="U25" s="3">
        <v>0</v>
      </c>
      <c r="V25" s="3">
        <v>3.9776075427224514E-2</v>
      </c>
      <c r="W25" s="3">
        <v>5.6051111111111114</v>
      </c>
      <c r="X25" s="39">
        <v>1.9593333333333331</v>
      </c>
      <c r="Y25" s="16">
        <v>5.343</v>
      </c>
      <c r="Z25" s="3">
        <v>0.34227165586328817</v>
      </c>
      <c r="AA25" s="3">
        <v>0</v>
      </c>
      <c r="AB25" s="3">
        <v>0.53333333333333333</v>
      </c>
      <c r="AC25" s="3">
        <v>0</v>
      </c>
      <c r="AD25" s="3">
        <v>0</v>
      </c>
      <c r="AE25" s="3">
        <v>0</v>
      </c>
      <c r="AF25" s="3">
        <v>0</v>
      </c>
      <c r="AG25" s="3">
        <v>0</v>
      </c>
      <c r="AH25" s="3" t="s">
        <v>340</v>
      </c>
      <c r="AI25" s="16">
        <v>8</v>
      </c>
    </row>
    <row r="26" spans="1:35" x14ac:dyDescent="0.2">
      <c r="A26" s="1" t="s">
        <v>154</v>
      </c>
      <c r="B26" s="1" t="s">
        <v>211</v>
      </c>
      <c r="C26" s="1" t="s">
        <v>164</v>
      </c>
      <c r="D26" s="1" t="s">
        <v>165</v>
      </c>
      <c r="E26" s="3">
        <v>21.611111111111111</v>
      </c>
      <c r="F26" s="3">
        <v>11.817777777777776</v>
      </c>
      <c r="G26" s="3">
        <v>0</v>
      </c>
      <c r="H26" s="3">
        <v>0.13600000000000004</v>
      </c>
      <c r="I26" s="3">
        <v>0.64444444444444449</v>
      </c>
      <c r="J26" s="3">
        <v>0</v>
      </c>
      <c r="K26" s="3">
        <v>0</v>
      </c>
      <c r="L26" s="3">
        <v>0.46666666666666667</v>
      </c>
      <c r="M26" s="3">
        <v>5.7968888888888888</v>
      </c>
      <c r="N26" s="3">
        <v>0</v>
      </c>
      <c r="O26" s="3">
        <v>0.26823650385604114</v>
      </c>
      <c r="P26" s="3">
        <v>3.1333333333333333</v>
      </c>
      <c r="Q26" s="3">
        <v>2.861444444444444</v>
      </c>
      <c r="R26" s="3">
        <v>0.27739331619537272</v>
      </c>
      <c r="S26" s="3">
        <v>0.62211111111111117</v>
      </c>
      <c r="T26" s="3">
        <v>6.0418888888888898</v>
      </c>
      <c r="U26" s="3">
        <v>0</v>
      </c>
      <c r="V26" s="3">
        <v>0.30835989717223655</v>
      </c>
      <c r="W26" s="3">
        <v>0.97755555555555562</v>
      </c>
      <c r="X26" s="39">
        <v>5.7777777777777777</v>
      </c>
      <c r="Y26" s="16">
        <v>0</v>
      </c>
      <c r="Z26" s="3">
        <v>0.31258611825192806</v>
      </c>
      <c r="AA26" s="3">
        <v>0</v>
      </c>
      <c r="AB26" s="3">
        <v>0</v>
      </c>
      <c r="AC26" s="3">
        <v>0</v>
      </c>
      <c r="AD26" s="3">
        <v>0</v>
      </c>
      <c r="AE26" s="3">
        <v>0</v>
      </c>
      <c r="AF26" s="3">
        <v>0</v>
      </c>
      <c r="AG26" s="3">
        <v>0</v>
      </c>
      <c r="AH26" s="3" t="s">
        <v>341</v>
      </c>
      <c r="AI26" s="16">
        <v>8</v>
      </c>
    </row>
    <row r="27" spans="1:35" x14ac:dyDescent="0.2">
      <c r="A27" s="1" t="s">
        <v>154</v>
      </c>
      <c r="B27" s="1" t="s">
        <v>212</v>
      </c>
      <c r="C27" s="1" t="s">
        <v>159</v>
      </c>
      <c r="D27" s="1" t="s">
        <v>160</v>
      </c>
      <c r="E27" s="3">
        <v>90.87777777777778</v>
      </c>
      <c r="F27" s="3">
        <v>46.902222222222228</v>
      </c>
      <c r="G27" s="3">
        <v>0</v>
      </c>
      <c r="H27" s="3">
        <v>0.50522222222222257</v>
      </c>
      <c r="I27" s="3">
        <v>2.4972222222222222</v>
      </c>
      <c r="J27" s="3">
        <v>0</v>
      </c>
      <c r="K27" s="3">
        <v>0</v>
      </c>
      <c r="L27" s="3">
        <v>7.4946666666666637</v>
      </c>
      <c r="M27" s="3">
        <v>11.390333333333334</v>
      </c>
      <c r="N27" s="3">
        <v>0</v>
      </c>
      <c r="O27" s="3">
        <v>0.12533683824428415</v>
      </c>
      <c r="P27" s="3">
        <v>5.3342222222222224</v>
      </c>
      <c r="Q27" s="3">
        <v>8.7457777777777785</v>
      </c>
      <c r="R27" s="3">
        <v>0.15493336593715615</v>
      </c>
      <c r="S27" s="3">
        <v>5.3338888888888887</v>
      </c>
      <c r="T27" s="3">
        <v>10.057333333333332</v>
      </c>
      <c r="U27" s="3">
        <v>0</v>
      </c>
      <c r="V27" s="3">
        <v>0.16936178016872477</v>
      </c>
      <c r="W27" s="3">
        <v>5.6723333333333334</v>
      </c>
      <c r="X27" s="39">
        <v>7.8277777777777766</v>
      </c>
      <c r="Y27" s="16">
        <v>0</v>
      </c>
      <c r="Z27" s="3">
        <v>0.14855239026775888</v>
      </c>
      <c r="AA27" s="3">
        <v>0</v>
      </c>
      <c r="AB27" s="3">
        <v>0</v>
      </c>
      <c r="AC27" s="3">
        <v>0</v>
      </c>
      <c r="AD27" s="3">
        <v>0</v>
      </c>
      <c r="AE27" s="3">
        <v>0</v>
      </c>
      <c r="AF27" s="3">
        <v>7.9806666666666679</v>
      </c>
      <c r="AG27" s="3">
        <v>0</v>
      </c>
      <c r="AH27" s="3" t="s">
        <v>342</v>
      </c>
      <c r="AI27" s="16">
        <v>8</v>
      </c>
    </row>
    <row r="28" spans="1:35" x14ac:dyDescent="0.2">
      <c r="A28" s="1" t="s">
        <v>154</v>
      </c>
      <c r="B28" s="1" t="s">
        <v>213</v>
      </c>
      <c r="C28" s="1" t="s">
        <v>159</v>
      </c>
      <c r="D28" s="1" t="s">
        <v>160</v>
      </c>
      <c r="E28" s="3">
        <v>156.77777777777777</v>
      </c>
      <c r="F28" s="3">
        <v>5.6888888888888891</v>
      </c>
      <c r="G28" s="3">
        <v>0.66666666666666663</v>
      </c>
      <c r="H28" s="3">
        <v>0</v>
      </c>
      <c r="I28" s="3">
        <v>0</v>
      </c>
      <c r="J28" s="3">
        <v>0</v>
      </c>
      <c r="K28" s="3">
        <v>0</v>
      </c>
      <c r="L28" s="3">
        <v>19.742888888888881</v>
      </c>
      <c r="M28" s="3">
        <v>0</v>
      </c>
      <c r="N28" s="3">
        <v>25.076222222222224</v>
      </c>
      <c r="O28" s="3">
        <v>0.15994755492558471</v>
      </c>
      <c r="P28" s="3">
        <v>5.3</v>
      </c>
      <c r="Q28" s="3">
        <v>18.507222222222222</v>
      </c>
      <c r="R28" s="3">
        <v>0.15185329553508151</v>
      </c>
      <c r="S28" s="3">
        <v>15.743333333333341</v>
      </c>
      <c r="T28" s="3">
        <v>16.164555555555555</v>
      </c>
      <c r="U28" s="3">
        <v>5.3039999999999994</v>
      </c>
      <c r="V28" s="3">
        <v>0.23735435861091433</v>
      </c>
      <c r="W28" s="3">
        <v>26.704111111111121</v>
      </c>
      <c r="X28" s="39">
        <v>23.253111111111103</v>
      </c>
      <c r="Y28" s="16">
        <v>1.1662222222222218</v>
      </c>
      <c r="Z28" s="3">
        <v>0.32608858965272863</v>
      </c>
      <c r="AA28" s="3">
        <v>0</v>
      </c>
      <c r="AB28" s="3">
        <v>0</v>
      </c>
      <c r="AC28" s="3">
        <v>0</v>
      </c>
      <c r="AD28" s="3">
        <v>0</v>
      </c>
      <c r="AE28" s="3">
        <v>0</v>
      </c>
      <c r="AF28" s="3">
        <v>44.852999999999994</v>
      </c>
      <c r="AG28" s="3">
        <v>0</v>
      </c>
      <c r="AH28" s="3" t="s">
        <v>343</v>
      </c>
      <c r="AI28" s="16">
        <v>8</v>
      </c>
    </row>
    <row r="29" spans="1:35" x14ac:dyDescent="0.2">
      <c r="A29" s="1" t="s">
        <v>154</v>
      </c>
      <c r="B29" s="1" t="s">
        <v>214</v>
      </c>
      <c r="C29" s="1" t="s">
        <v>159</v>
      </c>
      <c r="D29" s="1" t="s">
        <v>160</v>
      </c>
      <c r="E29" s="3">
        <v>60.977777777777774</v>
      </c>
      <c r="F29" s="3">
        <v>27.289888888888875</v>
      </c>
      <c r="G29" s="3">
        <v>0</v>
      </c>
      <c r="H29" s="3">
        <v>0.30088888888888887</v>
      </c>
      <c r="I29" s="3">
        <v>0.9916666666666667</v>
      </c>
      <c r="J29" s="3">
        <v>0</v>
      </c>
      <c r="K29" s="3">
        <v>0</v>
      </c>
      <c r="L29" s="3">
        <v>2.6871111111111108</v>
      </c>
      <c r="M29" s="3">
        <v>5.7649999999999988</v>
      </c>
      <c r="N29" s="3">
        <v>5.1627777777777766</v>
      </c>
      <c r="O29" s="3">
        <v>0.17920918367346936</v>
      </c>
      <c r="P29" s="3">
        <v>4.6573333333333338</v>
      </c>
      <c r="Q29" s="3">
        <v>6.3653333333333331</v>
      </c>
      <c r="R29" s="3">
        <v>0.18076530612244898</v>
      </c>
      <c r="S29" s="3">
        <v>1.3016666666666665</v>
      </c>
      <c r="T29" s="3">
        <v>3.2455555555555557</v>
      </c>
      <c r="U29" s="3">
        <v>0</v>
      </c>
      <c r="V29" s="3">
        <v>7.4571793002915457E-2</v>
      </c>
      <c r="W29" s="3">
        <v>3.597777777777778</v>
      </c>
      <c r="X29" s="39">
        <v>0.93122222222222228</v>
      </c>
      <c r="Y29" s="16">
        <v>0</v>
      </c>
      <c r="Z29" s="3">
        <v>7.4272959183673479E-2</v>
      </c>
      <c r="AA29" s="3">
        <v>0</v>
      </c>
      <c r="AB29" s="3">
        <v>0</v>
      </c>
      <c r="AC29" s="3">
        <v>0</v>
      </c>
      <c r="AD29" s="3">
        <v>0</v>
      </c>
      <c r="AE29" s="3">
        <v>0</v>
      </c>
      <c r="AF29" s="3">
        <v>0</v>
      </c>
      <c r="AG29" s="3">
        <v>0</v>
      </c>
      <c r="AH29" s="3" t="s">
        <v>344</v>
      </c>
      <c r="AI29" s="16">
        <v>8</v>
      </c>
    </row>
    <row r="30" spans="1:35" x14ac:dyDescent="0.2">
      <c r="A30" s="1" t="s">
        <v>154</v>
      </c>
      <c r="B30" s="1" t="s">
        <v>215</v>
      </c>
      <c r="C30" s="1" t="s">
        <v>216</v>
      </c>
      <c r="D30" s="1" t="s">
        <v>200</v>
      </c>
      <c r="E30" s="3">
        <v>48.755555555555553</v>
      </c>
      <c r="F30" s="3">
        <v>24.564666666666657</v>
      </c>
      <c r="G30" s="3">
        <v>0</v>
      </c>
      <c r="H30" s="3">
        <v>0.33933333333333338</v>
      </c>
      <c r="I30" s="3">
        <v>1.3444444444444446</v>
      </c>
      <c r="J30" s="3">
        <v>0</v>
      </c>
      <c r="K30" s="3">
        <v>0</v>
      </c>
      <c r="L30" s="3">
        <v>0.26388888888888895</v>
      </c>
      <c r="M30" s="3">
        <v>3.6655555555555552</v>
      </c>
      <c r="N30" s="3">
        <v>0</v>
      </c>
      <c r="O30" s="3">
        <v>7.5182315405651776E-2</v>
      </c>
      <c r="P30" s="3">
        <v>4.5183333333333335</v>
      </c>
      <c r="Q30" s="3">
        <v>6.649</v>
      </c>
      <c r="R30" s="3">
        <v>0.22904740200546947</v>
      </c>
      <c r="S30" s="3">
        <v>2.1016666666666666</v>
      </c>
      <c r="T30" s="3">
        <v>3.5973333333333337</v>
      </c>
      <c r="U30" s="3">
        <v>0</v>
      </c>
      <c r="V30" s="3">
        <v>0.11688924339106654</v>
      </c>
      <c r="W30" s="3">
        <v>5.7919999999999998</v>
      </c>
      <c r="X30" s="39">
        <v>0</v>
      </c>
      <c r="Y30" s="16">
        <v>0</v>
      </c>
      <c r="Z30" s="3">
        <v>0.11879671832269827</v>
      </c>
      <c r="AA30" s="3">
        <v>0</v>
      </c>
      <c r="AB30" s="3">
        <v>0</v>
      </c>
      <c r="AC30" s="3">
        <v>0</v>
      </c>
      <c r="AD30" s="3">
        <v>0</v>
      </c>
      <c r="AE30" s="3">
        <v>0</v>
      </c>
      <c r="AF30" s="3">
        <v>0</v>
      </c>
      <c r="AG30" s="3">
        <v>0</v>
      </c>
      <c r="AH30" s="3" t="s">
        <v>345</v>
      </c>
      <c r="AI30" s="16">
        <v>8</v>
      </c>
    </row>
    <row r="31" spans="1:35" x14ac:dyDescent="0.2">
      <c r="A31" s="1" t="s">
        <v>154</v>
      </c>
      <c r="B31" s="1" t="s">
        <v>217</v>
      </c>
      <c r="C31" s="1" t="s">
        <v>218</v>
      </c>
      <c r="D31" s="1" t="s">
        <v>219</v>
      </c>
      <c r="E31" s="3">
        <v>50.388888888888886</v>
      </c>
      <c r="F31" s="3">
        <v>5.4222222222222225</v>
      </c>
      <c r="G31" s="3">
        <v>0.31111111111111112</v>
      </c>
      <c r="H31" s="3">
        <v>0.18888888888888888</v>
      </c>
      <c r="I31" s="3">
        <v>5.6</v>
      </c>
      <c r="J31" s="3">
        <v>0</v>
      </c>
      <c r="K31" s="3">
        <v>0</v>
      </c>
      <c r="L31" s="3">
        <v>0.13366666666666666</v>
      </c>
      <c r="M31" s="3">
        <v>0</v>
      </c>
      <c r="N31" s="3">
        <v>8.7363333333333326</v>
      </c>
      <c r="O31" s="3">
        <v>0.17337816979051818</v>
      </c>
      <c r="P31" s="3">
        <v>5.0494444444444442</v>
      </c>
      <c r="Q31" s="3">
        <v>4.3742222222222233</v>
      </c>
      <c r="R31" s="3">
        <v>0.18701874310915106</v>
      </c>
      <c r="S31" s="3">
        <v>5.6333333333333337</v>
      </c>
      <c r="T31" s="3">
        <v>9.2567777777777778</v>
      </c>
      <c r="U31" s="3">
        <v>0</v>
      </c>
      <c r="V31" s="3">
        <v>0.29550385887541347</v>
      </c>
      <c r="W31" s="3">
        <v>5.6277777777777782</v>
      </c>
      <c r="X31" s="39">
        <v>13.028999999999998</v>
      </c>
      <c r="Y31" s="16">
        <v>0</v>
      </c>
      <c r="Z31" s="3">
        <v>0.37025578831312017</v>
      </c>
      <c r="AA31" s="3">
        <v>0</v>
      </c>
      <c r="AB31" s="3">
        <v>6.6666666666666666E-2</v>
      </c>
      <c r="AC31" s="3">
        <v>0</v>
      </c>
      <c r="AD31" s="3">
        <v>0</v>
      </c>
      <c r="AE31" s="3">
        <v>0</v>
      </c>
      <c r="AF31" s="3">
        <v>0</v>
      </c>
      <c r="AG31" s="3">
        <v>0</v>
      </c>
      <c r="AH31" s="3" t="s">
        <v>346</v>
      </c>
      <c r="AI31" s="16">
        <v>8</v>
      </c>
    </row>
    <row r="32" spans="1:35" x14ac:dyDescent="0.2">
      <c r="A32" s="1" t="s">
        <v>154</v>
      </c>
      <c r="B32" s="1" t="s">
        <v>220</v>
      </c>
      <c r="C32" s="1" t="s">
        <v>159</v>
      </c>
      <c r="D32" s="1" t="s">
        <v>160</v>
      </c>
      <c r="E32" s="3">
        <v>52.43333333333333</v>
      </c>
      <c r="F32" s="3">
        <v>5.6888888888888891</v>
      </c>
      <c r="G32" s="3">
        <v>0</v>
      </c>
      <c r="H32" s="3">
        <v>0</v>
      </c>
      <c r="I32" s="3">
        <v>0</v>
      </c>
      <c r="J32" s="3">
        <v>0</v>
      </c>
      <c r="K32" s="3">
        <v>0</v>
      </c>
      <c r="L32" s="3">
        <v>5.8230000000000022</v>
      </c>
      <c r="M32" s="3">
        <v>0</v>
      </c>
      <c r="N32" s="3">
        <v>10.933333333333334</v>
      </c>
      <c r="O32" s="3">
        <v>0.20851875397329944</v>
      </c>
      <c r="P32" s="3">
        <v>4.9927777777777775</v>
      </c>
      <c r="Q32" s="3">
        <v>4.6052222222222214</v>
      </c>
      <c r="R32" s="3">
        <v>0.18305149396058487</v>
      </c>
      <c r="S32" s="3">
        <v>5.4007777777777788</v>
      </c>
      <c r="T32" s="3">
        <v>6.6607777777777795</v>
      </c>
      <c r="U32" s="3">
        <v>0</v>
      </c>
      <c r="V32" s="3">
        <v>0.23003602458147918</v>
      </c>
      <c r="W32" s="3">
        <v>7.1624444444444446</v>
      </c>
      <c r="X32" s="39">
        <v>11.086222222222224</v>
      </c>
      <c r="Y32" s="16">
        <v>0</v>
      </c>
      <c r="Z32" s="3">
        <v>0.34803560076287354</v>
      </c>
      <c r="AA32" s="3">
        <v>0</v>
      </c>
      <c r="AB32" s="3">
        <v>0</v>
      </c>
      <c r="AC32" s="3">
        <v>0</v>
      </c>
      <c r="AD32" s="3">
        <v>0</v>
      </c>
      <c r="AE32" s="3">
        <v>0</v>
      </c>
      <c r="AF32" s="3">
        <v>0</v>
      </c>
      <c r="AG32" s="3">
        <v>0</v>
      </c>
      <c r="AH32" s="3" t="s">
        <v>347</v>
      </c>
      <c r="AI32" s="16">
        <v>8</v>
      </c>
    </row>
    <row r="33" spans="1:35" x14ac:dyDescent="0.2">
      <c r="A33" s="1" t="s">
        <v>154</v>
      </c>
      <c r="B33" s="1" t="s">
        <v>221</v>
      </c>
      <c r="C33" s="1" t="s">
        <v>222</v>
      </c>
      <c r="D33" s="1" t="s">
        <v>175</v>
      </c>
      <c r="E33" s="3">
        <v>43.18888888888889</v>
      </c>
      <c r="F33" s="3">
        <v>0</v>
      </c>
      <c r="G33" s="3">
        <v>0.65555555555555556</v>
      </c>
      <c r="H33" s="3">
        <v>0</v>
      </c>
      <c r="I33" s="3">
        <v>0.46944444444444444</v>
      </c>
      <c r="J33" s="3">
        <v>0</v>
      </c>
      <c r="K33" s="3">
        <v>0</v>
      </c>
      <c r="L33" s="3">
        <v>2.3224444444444448</v>
      </c>
      <c r="M33" s="3">
        <v>5.6888888888888891</v>
      </c>
      <c r="N33" s="3">
        <v>0</v>
      </c>
      <c r="O33" s="3">
        <v>0.13172112168767688</v>
      </c>
      <c r="P33" s="3">
        <v>5.6888888888888891</v>
      </c>
      <c r="Q33" s="3">
        <v>2.2222222222222223E-2</v>
      </c>
      <c r="R33" s="3">
        <v>0.13223565731926937</v>
      </c>
      <c r="S33" s="3">
        <v>3.9837777777777781</v>
      </c>
      <c r="T33" s="3">
        <v>5.5835555555555541</v>
      </c>
      <c r="U33" s="3">
        <v>0</v>
      </c>
      <c r="V33" s="3">
        <v>0.22152302546951372</v>
      </c>
      <c r="W33" s="3">
        <v>1.9527777777777782</v>
      </c>
      <c r="X33" s="39">
        <v>14.003111111111114</v>
      </c>
      <c r="Y33" s="16">
        <v>0</v>
      </c>
      <c r="Z33" s="3">
        <v>0.36944430151788016</v>
      </c>
      <c r="AA33" s="3">
        <v>0</v>
      </c>
      <c r="AB33" s="3">
        <v>6.6666666666666666E-2</v>
      </c>
      <c r="AC33" s="3">
        <v>0</v>
      </c>
      <c r="AD33" s="3">
        <v>0</v>
      </c>
      <c r="AE33" s="3">
        <v>0</v>
      </c>
      <c r="AF33" s="3">
        <v>0</v>
      </c>
      <c r="AG33" s="3">
        <v>0</v>
      </c>
      <c r="AH33" s="3" t="s">
        <v>348</v>
      </c>
      <c r="AI33" s="16">
        <v>8</v>
      </c>
    </row>
    <row r="34" spans="1:35" x14ac:dyDescent="0.2">
      <c r="A34" s="1" t="s">
        <v>154</v>
      </c>
      <c r="B34" s="1" t="s">
        <v>223</v>
      </c>
      <c r="C34" s="1" t="s">
        <v>218</v>
      </c>
      <c r="D34" s="1" t="s">
        <v>219</v>
      </c>
      <c r="E34" s="3">
        <v>25.2</v>
      </c>
      <c r="F34" s="3">
        <v>5.6888888888888891</v>
      </c>
      <c r="G34" s="3">
        <v>0</v>
      </c>
      <c r="H34" s="3">
        <v>0</v>
      </c>
      <c r="I34" s="3">
        <v>0.73666666666666747</v>
      </c>
      <c r="J34" s="3">
        <v>0</v>
      </c>
      <c r="K34" s="3">
        <v>0</v>
      </c>
      <c r="L34" s="3">
        <v>2.322222222222222E-2</v>
      </c>
      <c r="M34" s="3">
        <v>0</v>
      </c>
      <c r="N34" s="3">
        <v>4.9823333333333339</v>
      </c>
      <c r="O34" s="3">
        <v>0.19771164021164025</v>
      </c>
      <c r="P34" s="3">
        <v>2.897444444444444</v>
      </c>
      <c r="Q34" s="3">
        <v>2.2217777777777781</v>
      </c>
      <c r="R34" s="3">
        <v>0.2031437389770723</v>
      </c>
      <c r="S34" s="3">
        <v>5.6888888888888891</v>
      </c>
      <c r="T34" s="3">
        <v>1.4753333333333334</v>
      </c>
      <c r="U34" s="3">
        <v>0</v>
      </c>
      <c r="V34" s="3">
        <v>0.28429453262786597</v>
      </c>
      <c r="W34" s="3">
        <v>1.4835555555555557</v>
      </c>
      <c r="X34" s="39">
        <v>6.4755555555555553</v>
      </c>
      <c r="Y34" s="16">
        <v>0</v>
      </c>
      <c r="Z34" s="3">
        <v>0.31583774250440921</v>
      </c>
      <c r="AA34" s="3">
        <v>0</v>
      </c>
      <c r="AB34" s="3">
        <v>0.19055555555555553</v>
      </c>
      <c r="AC34" s="3">
        <v>0</v>
      </c>
      <c r="AD34" s="3">
        <v>20.381444444444455</v>
      </c>
      <c r="AE34" s="3">
        <v>0</v>
      </c>
      <c r="AF34" s="3">
        <v>0</v>
      </c>
      <c r="AG34" s="3">
        <v>0</v>
      </c>
      <c r="AH34" s="3" t="s">
        <v>349</v>
      </c>
      <c r="AI34" s="16">
        <v>8</v>
      </c>
    </row>
    <row r="35" spans="1:35" x14ac:dyDescent="0.2">
      <c r="A35" s="1" t="s">
        <v>154</v>
      </c>
      <c r="B35" s="1" t="s">
        <v>224</v>
      </c>
      <c r="C35" s="1" t="s">
        <v>205</v>
      </c>
      <c r="D35" s="1" t="s">
        <v>200</v>
      </c>
      <c r="E35" s="3">
        <v>56.588888888888889</v>
      </c>
      <c r="F35" s="3">
        <v>5.6888888888888891</v>
      </c>
      <c r="G35" s="3">
        <v>0</v>
      </c>
      <c r="H35" s="3">
        <v>0</v>
      </c>
      <c r="I35" s="3">
        <v>0</v>
      </c>
      <c r="J35" s="3">
        <v>0</v>
      </c>
      <c r="K35" s="3">
        <v>0</v>
      </c>
      <c r="L35" s="3">
        <v>8.9949999999999974</v>
      </c>
      <c r="M35" s="3">
        <v>0</v>
      </c>
      <c r="N35" s="3">
        <v>14.053777777777777</v>
      </c>
      <c r="O35" s="3">
        <v>0.24834871392106811</v>
      </c>
      <c r="P35" s="3">
        <v>5.2731111111111106</v>
      </c>
      <c r="Q35" s="3">
        <v>6.6597777777777774</v>
      </c>
      <c r="R35" s="3">
        <v>0.21086982132338503</v>
      </c>
      <c r="S35" s="3">
        <v>14.179444444444446</v>
      </c>
      <c r="T35" s="3">
        <v>1.7702222222222221</v>
      </c>
      <c r="U35" s="3">
        <v>0</v>
      </c>
      <c r="V35" s="3">
        <v>0.28185156096603181</v>
      </c>
      <c r="W35" s="3">
        <v>10.942888888888888</v>
      </c>
      <c r="X35" s="39">
        <v>8.1101111111111166</v>
      </c>
      <c r="Y35" s="16">
        <v>4.3478888888888889</v>
      </c>
      <c r="Z35" s="3">
        <v>0.41352444531710197</v>
      </c>
      <c r="AA35" s="3">
        <v>0</v>
      </c>
      <c r="AB35" s="3">
        <v>0</v>
      </c>
      <c r="AC35" s="3">
        <v>0</v>
      </c>
      <c r="AD35" s="3">
        <v>0.52444444444444449</v>
      </c>
      <c r="AE35" s="3">
        <v>0</v>
      </c>
      <c r="AF35" s="3">
        <v>0</v>
      </c>
      <c r="AG35" s="3">
        <v>0</v>
      </c>
      <c r="AH35" s="3" t="s">
        <v>350</v>
      </c>
      <c r="AI35" s="16">
        <v>8</v>
      </c>
    </row>
    <row r="36" spans="1:35" x14ac:dyDescent="0.2">
      <c r="A36" s="1" t="s">
        <v>154</v>
      </c>
      <c r="B36" s="1" t="s">
        <v>225</v>
      </c>
      <c r="C36" s="1" t="s">
        <v>226</v>
      </c>
      <c r="D36" s="1" t="s">
        <v>227</v>
      </c>
      <c r="E36" s="3">
        <v>27.288888888888888</v>
      </c>
      <c r="F36" s="3">
        <v>10.180333333333332</v>
      </c>
      <c r="G36" s="3">
        <v>0</v>
      </c>
      <c r="H36" s="3">
        <v>0.1581111111111112</v>
      </c>
      <c r="I36" s="3">
        <v>0.5805555555555556</v>
      </c>
      <c r="J36" s="3">
        <v>0</v>
      </c>
      <c r="K36" s="3">
        <v>0</v>
      </c>
      <c r="L36" s="3">
        <v>0.72088888888888902</v>
      </c>
      <c r="M36" s="3">
        <v>4.6479999999999997</v>
      </c>
      <c r="N36" s="3">
        <v>0</v>
      </c>
      <c r="O36" s="3">
        <v>0.17032573289902281</v>
      </c>
      <c r="P36" s="3">
        <v>4.2703333333333342</v>
      </c>
      <c r="Q36" s="3">
        <v>0.88088888888888894</v>
      </c>
      <c r="R36" s="3">
        <v>0.18876628664495118</v>
      </c>
      <c r="S36" s="3">
        <v>0.58055555555555549</v>
      </c>
      <c r="T36" s="3">
        <v>4.9701111111111125</v>
      </c>
      <c r="U36" s="3">
        <v>0</v>
      </c>
      <c r="V36" s="3">
        <v>0.20340390879478834</v>
      </c>
      <c r="W36" s="3">
        <v>0.93844444444444453</v>
      </c>
      <c r="X36" s="39">
        <v>5.6444444444444448</v>
      </c>
      <c r="Y36" s="16">
        <v>0</v>
      </c>
      <c r="Z36" s="3">
        <v>0.24122964169381109</v>
      </c>
      <c r="AA36" s="3">
        <v>0</v>
      </c>
      <c r="AB36" s="3">
        <v>0</v>
      </c>
      <c r="AC36" s="3">
        <v>0</v>
      </c>
      <c r="AD36" s="3">
        <v>0</v>
      </c>
      <c r="AE36" s="3">
        <v>0</v>
      </c>
      <c r="AF36" s="3">
        <v>0</v>
      </c>
      <c r="AG36" s="3">
        <v>0</v>
      </c>
      <c r="AH36" s="3" t="s">
        <v>351</v>
      </c>
      <c r="AI36" s="16">
        <v>8</v>
      </c>
    </row>
    <row r="37" spans="1:35" x14ac:dyDescent="0.2">
      <c r="A37" s="1" t="s">
        <v>154</v>
      </c>
      <c r="B37" s="1" t="s">
        <v>228</v>
      </c>
      <c r="C37" s="1" t="s">
        <v>229</v>
      </c>
      <c r="D37" s="1" t="s">
        <v>160</v>
      </c>
      <c r="E37" s="3">
        <v>87.033333333333331</v>
      </c>
      <c r="F37" s="3">
        <v>5.5111111111111111</v>
      </c>
      <c r="G37" s="3">
        <v>0</v>
      </c>
      <c r="H37" s="3">
        <v>0</v>
      </c>
      <c r="I37" s="3">
        <v>0</v>
      </c>
      <c r="J37" s="3">
        <v>0</v>
      </c>
      <c r="K37" s="3">
        <v>0</v>
      </c>
      <c r="L37" s="3">
        <v>10.477666666666666</v>
      </c>
      <c r="M37" s="3">
        <v>0</v>
      </c>
      <c r="N37" s="3">
        <v>5.7520000000000007</v>
      </c>
      <c r="O37" s="3">
        <v>6.6089620834929155E-2</v>
      </c>
      <c r="P37" s="3">
        <v>11.250777777777778</v>
      </c>
      <c r="Q37" s="3">
        <v>6.1681111111111111</v>
      </c>
      <c r="R37" s="3">
        <v>0.2001404315077237</v>
      </c>
      <c r="S37" s="3">
        <v>5.4298888888888905</v>
      </c>
      <c r="T37" s="3">
        <v>5.0782222222222213</v>
      </c>
      <c r="U37" s="3">
        <v>0</v>
      </c>
      <c r="V37" s="3">
        <v>0.12073662709051451</v>
      </c>
      <c r="W37" s="3">
        <v>10.694111111111114</v>
      </c>
      <c r="X37" s="39">
        <v>7.9423333333333339</v>
      </c>
      <c r="Y37" s="16">
        <v>0</v>
      </c>
      <c r="Z37" s="3">
        <v>0.21412996297714804</v>
      </c>
      <c r="AA37" s="3">
        <v>0</v>
      </c>
      <c r="AB37" s="3">
        <v>0</v>
      </c>
      <c r="AC37" s="3">
        <v>0</v>
      </c>
      <c r="AD37" s="3">
        <v>0</v>
      </c>
      <c r="AE37" s="3">
        <v>0</v>
      </c>
      <c r="AF37" s="3">
        <v>0</v>
      </c>
      <c r="AG37" s="3">
        <v>0</v>
      </c>
      <c r="AH37" s="3" t="s">
        <v>352</v>
      </c>
      <c r="AI37" s="16">
        <v>8</v>
      </c>
    </row>
    <row r="38" spans="1:35" x14ac:dyDescent="0.2">
      <c r="A38" s="1" t="s">
        <v>154</v>
      </c>
      <c r="B38" s="1" t="s">
        <v>230</v>
      </c>
      <c r="C38" s="1" t="s">
        <v>159</v>
      </c>
      <c r="D38" s="1" t="s">
        <v>160</v>
      </c>
      <c r="E38" s="3">
        <v>76.211111111111109</v>
      </c>
      <c r="F38" s="3">
        <v>5.6888888888888891</v>
      </c>
      <c r="G38" s="3">
        <v>0</v>
      </c>
      <c r="H38" s="3">
        <v>0.17777777777777778</v>
      </c>
      <c r="I38" s="3">
        <v>0</v>
      </c>
      <c r="J38" s="3">
        <v>0</v>
      </c>
      <c r="K38" s="3">
        <v>0</v>
      </c>
      <c r="L38" s="3">
        <v>4.8698888888888883</v>
      </c>
      <c r="M38" s="3">
        <v>0</v>
      </c>
      <c r="N38" s="3">
        <v>9.2214444444444457</v>
      </c>
      <c r="O38" s="3">
        <v>0.12099868785537252</v>
      </c>
      <c r="P38" s="3">
        <v>0</v>
      </c>
      <c r="Q38" s="3">
        <v>10.329333333333333</v>
      </c>
      <c r="R38" s="3">
        <v>0.13553579238956115</v>
      </c>
      <c r="S38" s="3">
        <v>5.3353333333333346</v>
      </c>
      <c r="T38" s="3">
        <v>9.2351111111111077</v>
      </c>
      <c r="U38" s="3">
        <v>0</v>
      </c>
      <c r="V38" s="3">
        <v>0.19118530398017203</v>
      </c>
      <c r="W38" s="3">
        <v>10.372555555555556</v>
      </c>
      <c r="X38" s="39">
        <v>9.1710000000000029</v>
      </c>
      <c r="Y38" s="16">
        <v>4.4127777777777775</v>
      </c>
      <c r="Z38" s="3">
        <v>0.31434174077853916</v>
      </c>
      <c r="AA38" s="3">
        <v>0</v>
      </c>
      <c r="AB38" s="3">
        <v>5.5547777777777787</v>
      </c>
      <c r="AC38" s="3">
        <v>0</v>
      </c>
      <c r="AD38" s="3">
        <v>0</v>
      </c>
      <c r="AE38" s="3">
        <v>0</v>
      </c>
      <c r="AF38" s="3">
        <v>0</v>
      </c>
      <c r="AG38" s="3">
        <v>0</v>
      </c>
      <c r="AH38" s="3" t="s">
        <v>353</v>
      </c>
      <c r="AI38" s="16">
        <v>8</v>
      </c>
    </row>
    <row r="39" spans="1:35" x14ac:dyDescent="0.2">
      <c r="A39" s="1" t="s">
        <v>154</v>
      </c>
      <c r="B39" s="1" t="s">
        <v>231</v>
      </c>
      <c r="C39" s="1" t="s">
        <v>232</v>
      </c>
      <c r="D39" s="1" t="s">
        <v>160</v>
      </c>
      <c r="E39" s="3">
        <v>93.277777777777771</v>
      </c>
      <c r="F39" s="3">
        <v>6.3111111111111109</v>
      </c>
      <c r="G39" s="3">
        <v>0</v>
      </c>
      <c r="H39" s="3">
        <v>0</v>
      </c>
      <c r="I39" s="3">
        <v>3.3337777777777768</v>
      </c>
      <c r="J39" s="3">
        <v>0</v>
      </c>
      <c r="K39" s="3">
        <v>0</v>
      </c>
      <c r="L39" s="3">
        <v>4.9169999999999998</v>
      </c>
      <c r="M39" s="3">
        <v>0.41666666666666669</v>
      </c>
      <c r="N39" s="3">
        <v>10.667666666666667</v>
      </c>
      <c r="O39" s="3">
        <v>0.11883144729005361</v>
      </c>
      <c r="P39" s="3">
        <v>0</v>
      </c>
      <c r="Q39" s="3">
        <v>11.605666666666666</v>
      </c>
      <c r="R39" s="3">
        <v>0.12442048838594402</v>
      </c>
      <c r="S39" s="3">
        <v>10.031777777777775</v>
      </c>
      <c r="T39" s="3">
        <v>9.7595555555555542</v>
      </c>
      <c r="U39" s="3">
        <v>0</v>
      </c>
      <c r="V39" s="3">
        <v>0.21217629541393682</v>
      </c>
      <c r="W39" s="3">
        <v>10.618555555555556</v>
      </c>
      <c r="X39" s="39">
        <v>6.1463333333333345</v>
      </c>
      <c r="Y39" s="16">
        <v>0</v>
      </c>
      <c r="Z39" s="3">
        <v>0.17973079213817753</v>
      </c>
      <c r="AA39" s="3">
        <v>0</v>
      </c>
      <c r="AB39" s="3">
        <v>0.30888888888888888</v>
      </c>
      <c r="AC39" s="3">
        <v>0</v>
      </c>
      <c r="AD39" s="3">
        <v>57.744666666666653</v>
      </c>
      <c r="AE39" s="3">
        <v>0</v>
      </c>
      <c r="AF39" s="3">
        <v>0</v>
      </c>
      <c r="AG39" s="3">
        <v>0</v>
      </c>
      <c r="AH39" s="3" t="s">
        <v>354</v>
      </c>
      <c r="AI39" s="16">
        <v>8</v>
      </c>
    </row>
    <row r="40" spans="1:35" x14ac:dyDescent="0.2">
      <c r="A40" s="1" t="s">
        <v>154</v>
      </c>
      <c r="B40" s="1" t="s">
        <v>233</v>
      </c>
      <c r="C40" s="1" t="s">
        <v>234</v>
      </c>
      <c r="D40" s="1" t="s">
        <v>179</v>
      </c>
      <c r="E40" s="3">
        <v>39.87777777777778</v>
      </c>
      <c r="F40" s="3">
        <v>40.956777777777781</v>
      </c>
      <c r="G40" s="3">
        <v>0.5</v>
      </c>
      <c r="H40" s="3">
        <v>0.18511111111111112</v>
      </c>
      <c r="I40" s="3">
        <v>0.60555555555555551</v>
      </c>
      <c r="J40" s="3">
        <v>0</v>
      </c>
      <c r="K40" s="3">
        <v>0</v>
      </c>
      <c r="L40" s="3">
        <v>1.276888888888889</v>
      </c>
      <c r="M40" s="3">
        <v>1.2444444444444445</v>
      </c>
      <c r="N40" s="3">
        <v>1.2625555555555554</v>
      </c>
      <c r="O40" s="3">
        <v>6.2867093898021725E-2</v>
      </c>
      <c r="P40" s="3">
        <v>0</v>
      </c>
      <c r="Q40" s="3">
        <v>4.6219999999999999</v>
      </c>
      <c r="R40" s="3">
        <v>0.11590415157425465</v>
      </c>
      <c r="S40" s="3">
        <v>4.0395555555555553</v>
      </c>
      <c r="T40" s="3">
        <v>2.6474444444444445</v>
      </c>
      <c r="U40" s="3">
        <v>0</v>
      </c>
      <c r="V40" s="3">
        <v>0.16768737809974921</v>
      </c>
      <c r="W40" s="3">
        <v>4.9254444444444445</v>
      </c>
      <c r="X40" s="39">
        <v>0.16300000000000001</v>
      </c>
      <c r="Y40" s="16">
        <v>0</v>
      </c>
      <c r="Z40" s="3">
        <v>0.12760100306492059</v>
      </c>
      <c r="AA40" s="3">
        <v>0</v>
      </c>
      <c r="AB40" s="3">
        <v>4.8953333333333342</v>
      </c>
      <c r="AC40" s="3">
        <v>0</v>
      </c>
      <c r="AD40" s="3">
        <v>0</v>
      </c>
      <c r="AE40" s="3">
        <v>0</v>
      </c>
      <c r="AF40" s="3">
        <v>0</v>
      </c>
      <c r="AG40" s="3">
        <v>0</v>
      </c>
      <c r="AH40" s="3" t="s">
        <v>355</v>
      </c>
      <c r="AI40" s="16">
        <v>8</v>
      </c>
    </row>
    <row r="41" spans="1:35" x14ac:dyDescent="0.2">
      <c r="A41" s="1" t="s">
        <v>154</v>
      </c>
      <c r="B41" s="1" t="s">
        <v>235</v>
      </c>
      <c r="C41" s="1" t="s">
        <v>162</v>
      </c>
      <c r="D41" s="1" t="s">
        <v>157</v>
      </c>
      <c r="E41" s="3">
        <v>67.188888888888883</v>
      </c>
      <c r="F41" s="3">
        <v>5.4222222222222225</v>
      </c>
      <c r="G41" s="3">
        <v>0.72222222222222221</v>
      </c>
      <c r="H41" s="3">
        <v>0.37777777777777777</v>
      </c>
      <c r="I41" s="3">
        <v>0.82499999999999996</v>
      </c>
      <c r="J41" s="3">
        <v>0</v>
      </c>
      <c r="K41" s="3">
        <v>0</v>
      </c>
      <c r="L41" s="3">
        <v>4.0840000000000014</v>
      </c>
      <c r="M41" s="3">
        <v>0</v>
      </c>
      <c r="N41" s="3">
        <v>0.22433333333333336</v>
      </c>
      <c r="O41" s="3">
        <v>3.3388457086158431E-3</v>
      </c>
      <c r="P41" s="3">
        <v>5.3915555555555548</v>
      </c>
      <c r="Q41" s="3">
        <v>5.44688888888889</v>
      </c>
      <c r="R41" s="3">
        <v>0.16131304779229372</v>
      </c>
      <c r="S41" s="3">
        <v>1.345444444444444</v>
      </c>
      <c r="T41" s="3">
        <v>8.8003333333333327</v>
      </c>
      <c r="U41" s="3">
        <v>0</v>
      </c>
      <c r="V41" s="3">
        <v>0.15100380353894494</v>
      </c>
      <c r="W41" s="3">
        <v>4.4939999999999989</v>
      </c>
      <c r="X41" s="39">
        <v>5.6178888888888894</v>
      </c>
      <c r="Y41" s="16">
        <v>0</v>
      </c>
      <c r="Z41" s="3">
        <v>0.15049942120059534</v>
      </c>
      <c r="AA41" s="3">
        <v>0</v>
      </c>
      <c r="AB41" s="3">
        <v>0</v>
      </c>
      <c r="AC41" s="3">
        <v>0</v>
      </c>
      <c r="AD41" s="3">
        <v>0</v>
      </c>
      <c r="AE41" s="3">
        <v>0</v>
      </c>
      <c r="AF41" s="3">
        <v>0</v>
      </c>
      <c r="AG41" s="3">
        <v>0</v>
      </c>
      <c r="AH41" s="3" t="s">
        <v>356</v>
      </c>
      <c r="AI41" s="16">
        <v>8</v>
      </c>
    </row>
    <row r="42" spans="1:35" x14ac:dyDescent="0.2">
      <c r="A42" s="1" t="s">
        <v>154</v>
      </c>
      <c r="B42" s="1" t="s">
        <v>236</v>
      </c>
      <c r="C42" s="1" t="s">
        <v>188</v>
      </c>
      <c r="D42" s="1" t="s">
        <v>189</v>
      </c>
      <c r="E42" s="3">
        <v>66.666666666666671</v>
      </c>
      <c r="F42" s="3">
        <v>5.25</v>
      </c>
      <c r="G42" s="3">
        <v>0.8</v>
      </c>
      <c r="H42" s="3">
        <v>0</v>
      </c>
      <c r="I42" s="3">
        <v>0.48888888888888887</v>
      </c>
      <c r="J42" s="3">
        <v>0</v>
      </c>
      <c r="K42" s="3">
        <v>0</v>
      </c>
      <c r="L42" s="3">
        <v>4.9777777777777775E-2</v>
      </c>
      <c r="M42" s="3">
        <v>5.9851111111111095</v>
      </c>
      <c r="N42" s="3">
        <v>0</v>
      </c>
      <c r="O42" s="3">
        <v>8.977666666666663E-2</v>
      </c>
      <c r="P42" s="3">
        <v>0</v>
      </c>
      <c r="Q42" s="3">
        <v>13.782888888888895</v>
      </c>
      <c r="R42" s="3">
        <v>0.20674333333333342</v>
      </c>
      <c r="S42" s="3">
        <v>0</v>
      </c>
      <c r="T42" s="3">
        <v>0.48499999999999999</v>
      </c>
      <c r="U42" s="3">
        <v>0</v>
      </c>
      <c r="V42" s="3">
        <v>7.2749999999999993E-3</v>
      </c>
      <c r="W42" s="3">
        <v>3.6973333333333325</v>
      </c>
      <c r="X42" s="39">
        <v>6.1910000000000016</v>
      </c>
      <c r="Y42" s="16">
        <v>0</v>
      </c>
      <c r="Z42" s="3">
        <v>0.14832499999999998</v>
      </c>
      <c r="AA42" s="3">
        <v>0</v>
      </c>
      <c r="AB42" s="3">
        <v>0</v>
      </c>
      <c r="AC42" s="3">
        <v>0</v>
      </c>
      <c r="AD42" s="3">
        <v>0</v>
      </c>
      <c r="AE42" s="3">
        <v>0</v>
      </c>
      <c r="AF42" s="3">
        <v>0</v>
      </c>
      <c r="AG42" s="3">
        <v>0</v>
      </c>
      <c r="AH42" s="3" t="s">
        <v>357</v>
      </c>
      <c r="AI42" s="16">
        <v>8</v>
      </c>
    </row>
    <row r="43" spans="1:35" x14ac:dyDescent="0.2">
      <c r="A43" s="1" t="s">
        <v>154</v>
      </c>
      <c r="B43" s="1" t="s">
        <v>237</v>
      </c>
      <c r="C43" s="1" t="s">
        <v>162</v>
      </c>
      <c r="D43" s="1" t="s">
        <v>157</v>
      </c>
      <c r="E43" s="3">
        <v>68.544444444444451</v>
      </c>
      <c r="F43" s="3">
        <v>5.6888888888888891</v>
      </c>
      <c r="G43" s="3">
        <v>0</v>
      </c>
      <c r="H43" s="3">
        <v>0</v>
      </c>
      <c r="I43" s="3">
        <v>1.8457777777777791</v>
      </c>
      <c r="J43" s="3">
        <v>0</v>
      </c>
      <c r="K43" s="3">
        <v>0</v>
      </c>
      <c r="L43" s="3">
        <v>3.9077777777777776</v>
      </c>
      <c r="M43" s="3">
        <v>1.2836666666666667</v>
      </c>
      <c r="N43" s="3">
        <v>0</v>
      </c>
      <c r="O43" s="3">
        <v>1.8727508510293402E-2</v>
      </c>
      <c r="P43" s="3">
        <v>0</v>
      </c>
      <c r="Q43" s="3">
        <v>10.44177777777778</v>
      </c>
      <c r="R43" s="3">
        <v>0.15233587291295186</v>
      </c>
      <c r="S43" s="3">
        <v>3.8357777777777775</v>
      </c>
      <c r="T43" s="3">
        <v>3.7903333333333347</v>
      </c>
      <c r="U43" s="3">
        <v>0</v>
      </c>
      <c r="V43" s="3">
        <v>0.11125790241530233</v>
      </c>
      <c r="W43" s="3">
        <v>5.7297777777777785</v>
      </c>
      <c r="X43" s="39">
        <v>4.202</v>
      </c>
      <c r="Y43" s="16">
        <v>0</v>
      </c>
      <c r="Z43" s="3">
        <v>0.14489544496676932</v>
      </c>
      <c r="AA43" s="3">
        <v>0</v>
      </c>
      <c r="AB43" s="3">
        <v>0.14677777777777776</v>
      </c>
      <c r="AC43" s="3">
        <v>0</v>
      </c>
      <c r="AD43" s="3">
        <v>39.812777777777761</v>
      </c>
      <c r="AE43" s="3">
        <v>0</v>
      </c>
      <c r="AF43" s="3">
        <v>0</v>
      </c>
      <c r="AG43" s="3">
        <v>0</v>
      </c>
      <c r="AH43" s="3" t="s">
        <v>358</v>
      </c>
      <c r="AI43" s="16">
        <v>8</v>
      </c>
    </row>
    <row r="44" spans="1:35" x14ac:dyDescent="0.2">
      <c r="A44" s="1" t="s">
        <v>154</v>
      </c>
      <c r="B44" s="1" t="s">
        <v>238</v>
      </c>
      <c r="C44" s="1" t="s">
        <v>239</v>
      </c>
      <c r="D44" s="1" t="s">
        <v>200</v>
      </c>
      <c r="E44" s="3">
        <v>118.01111111111111</v>
      </c>
      <c r="F44" s="3">
        <v>4.0888888888888886</v>
      </c>
      <c r="G44" s="3">
        <v>1.7749999999999999</v>
      </c>
      <c r="H44" s="3">
        <v>0.43888888888888888</v>
      </c>
      <c r="I44" s="3">
        <v>3.903777777777778</v>
      </c>
      <c r="J44" s="3">
        <v>0</v>
      </c>
      <c r="K44" s="3">
        <v>0</v>
      </c>
      <c r="L44" s="3">
        <v>12.313777777777785</v>
      </c>
      <c r="M44" s="3">
        <v>2.9333333333333331</v>
      </c>
      <c r="N44" s="3">
        <v>16.196888888888889</v>
      </c>
      <c r="O44" s="3">
        <v>0.16210526315789475</v>
      </c>
      <c r="P44" s="3">
        <v>0</v>
      </c>
      <c r="Q44" s="3">
        <v>19.077444444444438</v>
      </c>
      <c r="R44" s="3">
        <v>0.16165803596648146</v>
      </c>
      <c r="S44" s="3">
        <v>15.624555555555553</v>
      </c>
      <c r="T44" s="3">
        <v>17.936555555555554</v>
      </c>
      <c r="U44" s="3">
        <v>0</v>
      </c>
      <c r="V44" s="3">
        <v>0.28438941719235472</v>
      </c>
      <c r="W44" s="3">
        <v>14.525111111111105</v>
      </c>
      <c r="X44" s="39">
        <v>21.822222222222216</v>
      </c>
      <c r="Y44" s="16">
        <v>4.1807777777777781</v>
      </c>
      <c r="Z44" s="3">
        <v>0.34342623105168996</v>
      </c>
      <c r="AA44" s="3">
        <v>0</v>
      </c>
      <c r="AB44" s="3">
        <v>5.6</v>
      </c>
      <c r="AC44" s="3">
        <v>0</v>
      </c>
      <c r="AD44" s="3">
        <v>0</v>
      </c>
      <c r="AE44" s="3">
        <v>0</v>
      </c>
      <c r="AF44" s="3">
        <v>47.311111111111103</v>
      </c>
      <c r="AG44" s="3">
        <v>0</v>
      </c>
      <c r="AH44" s="3" t="s">
        <v>359</v>
      </c>
      <c r="AI44" s="16">
        <v>8</v>
      </c>
    </row>
    <row r="45" spans="1:35" x14ac:dyDescent="0.2">
      <c r="A45" s="1" t="s">
        <v>154</v>
      </c>
      <c r="B45" s="1" t="s">
        <v>240</v>
      </c>
      <c r="C45" s="1" t="s">
        <v>188</v>
      </c>
      <c r="D45" s="1" t="s">
        <v>189</v>
      </c>
      <c r="E45" s="3">
        <v>7.3888888888888893</v>
      </c>
      <c r="F45" s="3">
        <v>5.2444444444444445</v>
      </c>
      <c r="G45" s="3">
        <v>0</v>
      </c>
      <c r="H45" s="3">
        <v>0</v>
      </c>
      <c r="I45" s="3">
        <v>0</v>
      </c>
      <c r="J45" s="3">
        <v>0</v>
      </c>
      <c r="K45" s="3">
        <v>0</v>
      </c>
      <c r="L45" s="3">
        <v>0</v>
      </c>
      <c r="M45" s="3">
        <v>3.1111111111111112</v>
      </c>
      <c r="N45" s="3">
        <v>0</v>
      </c>
      <c r="O45" s="3">
        <v>0.42105263157894735</v>
      </c>
      <c r="P45" s="3">
        <v>0</v>
      </c>
      <c r="Q45" s="3">
        <v>0</v>
      </c>
      <c r="R45" s="3">
        <v>0</v>
      </c>
      <c r="S45" s="3">
        <v>2.0055555555555555</v>
      </c>
      <c r="T45" s="3">
        <v>3.3666666666666667</v>
      </c>
      <c r="U45" s="3">
        <v>0</v>
      </c>
      <c r="V45" s="3">
        <v>0.7270676691729322</v>
      </c>
      <c r="W45" s="3">
        <v>0.2388888888888889</v>
      </c>
      <c r="X45" s="39">
        <v>6.6166666666666663</v>
      </c>
      <c r="Y45" s="16">
        <v>0</v>
      </c>
      <c r="Z45" s="3">
        <v>0.92781954887218032</v>
      </c>
      <c r="AA45" s="3">
        <v>0</v>
      </c>
      <c r="AB45" s="3">
        <v>2.6388888888888888</v>
      </c>
      <c r="AC45" s="3">
        <v>0</v>
      </c>
      <c r="AD45" s="3">
        <v>0</v>
      </c>
      <c r="AE45" s="3">
        <v>0</v>
      </c>
      <c r="AF45" s="3">
        <v>0</v>
      </c>
      <c r="AG45" s="3">
        <v>0</v>
      </c>
      <c r="AH45" s="3" t="s">
        <v>360</v>
      </c>
      <c r="AI45" s="16">
        <v>8</v>
      </c>
    </row>
    <row r="46" spans="1:35" x14ac:dyDescent="0.2">
      <c r="A46" s="1" t="s">
        <v>154</v>
      </c>
      <c r="B46" s="1" t="s">
        <v>241</v>
      </c>
      <c r="C46" s="1" t="s">
        <v>159</v>
      </c>
      <c r="D46" s="1" t="s">
        <v>160</v>
      </c>
      <c r="E46" s="3">
        <v>76.566666666666663</v>
      </c>
      <c r="F46" s="3">
        <v>5.6888888888888891</v>
      </c>
      <c r="G46" s="3">
        <v>1.1555555555555554</v>
      </c>
      <c r="H46" s="3">
        <v>0.57777777777777772</v>
      </c>
      <c r="I46" s="3">
        <v>0.57777777777777772</v>
      </c>
      <c r="J46" s="3">
        <v>0</v>
      </c>
      <c r="K46" s="3">
        <v>0</v>
      </c>
      <c r="L46" s="3">
        <v>0.57777777777777772</v>
      </c>
      <c r="M46" s="3">
        <v>0.8666666666666667</v>
      </c>
      <c r="N46" s="3">
        <v>11.389444444444443</v>
      </c>
      <c r="O46" s="3">
        <v>0.16007110724132928</v>
      </c>
      <c r="P46" s="3">
        <v>0</v>
      </c>
      <c r="Q46" s="3">
        <v>17.027666666666661</v>
      </c>
      <c r="R46" s="3">
        <v>0.22239007400957767</v>
      </c>
      <c r="S46" s="3">
        <v>0</v>
      </c>
      <c r="T46" s="3">
        <v>3.5453333333333323</v>
      </c>
      <c r="U46" s="3">
        <v>0</v>
      </c>
      <c r="V46" s="3">
        <v>4.630387461906834E-2</v>
      </c>
      <c r="W46" s="3">
        <v>5.6888888888888891</v>
      </c>
      <c r="X46" s="39">
        <v>0</v>
      </c>
      <c r="Y46" s="16">
        <v>4.9113333333333342</v>
      </c>
      <c r="Z46" s="3">
        <v>0.13844434769989844</v>
      </c>
      <c r="AA46" s="3">
        <v>0</v>
      </c>
      <c r="AB46" s="3">
        <v>0.57777777777777772</v>
      </c>
      <c r="AC46" s="3">
        <v>0</v>
      </c>
      <c r="AD46" s="3">
        <v>0</v>
      </c>
      <c r="AE46" s="3">
        <v>0</v>
      </c>
      <c r="AF46" s="3">
        <v>0</v>
      </c>
      <c r="AG46" s="3">
        <v>0</v>
      </c>
      <c r="AH46" s="3" t="s">
        <v>361</v>
      </c>
      <c r="AI46" s="16">
        <v>8</v>
      </c>
    </row>
    <row r="47" spans="1:35" x14ac:dyDescent="0.2">
      <c r="A47" s="1" t="s">
        <v>154</v>
      </c>
      <c r="B47" s="1" t="s">
        <v>242</v>
      </c>
      <c r="C47" s="1" t="s">
        <v>243</v>
      </c>
      <c r="D47" s="1" t="s">
        <v>160</v>
      </c>
      <c r="E47" s="3">
        <v>49.133333333333333</v>
      </c>
      <c r="F47" s="3">
        <v>5.6</v>
      </c>
      <c r="G47" s="3">
        <v>0</v>
      </c>
      <c r="H47" s="3">
        <v>0.28333333333333333</v>
      </c>
      <c r="I47" s="3">
        <v>0.62222222222222223</v>
      </c>
      <c r="J47" s="3">
        <v>0</v>
      </c>
      <c r="K47" s="3">
        <v>0</v>
      </c>
      <c r="L47" s="3">
        <v>0</v>
      </c>
      <c r="M47" s="3">
        <v>6.0852222222222219</v>
      </c>
      <c r="N47" s="3">
        <v>0</v>
      </c>
      <c r="O47" s="3">
        <v>0.12385119855269108</v>
      </c>
      <c r="P47" s="3">
        <v>9.1867777777777793</v>
      </c>
      <c r="Q47" s="3">
        <v>0</v>
      </c>
      <c r="R47" s="3">
        <v>0.1869764812302126</v>
      </c>
      <c r="S47" s="3">
        <v>0.79233333333333333</v>
      </c>
      <c r="T47" s="3">
        <v>0.30711111111111111</v>
      </c>
      <c r="U47" s="3">
        <v>0</v>
      </c>
      <c r="V47" s="3">
        <v>2.2376752600633199E-2</v>
      </c>
      <c r="W47" s="3">
        <v>5.0940000000000012</v>
      </c>
      <c r="X47" s="39">
        <v>4.1514444444444454</v>
      </c>
      <c r="Y47" s="16">
        <v>0</v>
      </c>
      <c r="Z47" s="3">
        <v>0.18817051108095889</v>
      </c>
      <c r="AA47" s="3">
        <v>0</v>
      </c>
      <c r="AB47" s="3">
        <v>0</v>
      </c>
      <c r="AC47" s="3">
        <v>0</v>
      </c>
      <c r="AD47" s="3">
        <v>0</v>
      </c>
      <c r="AE47" s="3">
        <v>0</v>
      </c>
      <c r="AF47" s="3">
        <v>0</v>
      </c>
      <c r="AG47" s="3">
        <v>0</v>
      </c>
      <c r="AH47" s="3" t="s">
        <v>362</v>
      </c>
      <c r="AI47" s="16">
        <v>8</v>
      </c>
    </row>
    <row r="48" spans="1:35" x14ac:dyDescent="0.2">
      <c r="A48" s="1" t="s">
        <v>154</v>
      </c>
      <c r="B48" s="1" t="s">
        <v>244</v>
      </c>
      <c r="C48" s="1" t="s">
        <v>245</v>
      </c>
      <c r="D48" s="1" t="s">
        <v>200</v>
      </c>
      <c r="E48" s="3">
        <v>38.333333333333336</v>
      </c>
      <c r="F48" s="3">
        <v>0</v>
      </c>
      <c r="G48" s="3">
        <v>0.2</v>
      </c>
      <c r="H48" s="3">
        <v>0.21666666666666667</v>
      </c>
      <c r="I48" s="3">
        <v>0</v>
      </c>
      <c r="J48" s="3">
        <v>0</v>
      </c>
      <c r="K48" s="3">
        <v>0</v>
      </c>
      <c r="L48" s="3">
        <v>0.97211111111111093</v>
      </c>
      <c r="M48" s="3">
        <v>0.19166666666666668</v>
      </c>
      <c r="N48" s="3">
        <v>6.4495555555555546</v>
      </c>
      <c r="O48" s="3">
        <v>0.17324927536231879</v>
      </c>
      <c r="P48" s="3">
        <v>5.3341111111111097</v>
      </c>
      <c r="Q48" s="3">
        <v>0</v>
      </c>
      <c r="R48" s="3">
        <v>0.13915072463768111</v>
      </c>
      <c r="S48" s="3">
        <v>4.3635555555555534</v>
      </c>
      <c r="T48" s="3">
        <v>2.1776666666666666</v>
      </c>
      <c r="U48" s="3">
        <v>0</v>
      </c>
      <c r="V48" s="3">
        <v>0.17064057971014487</v>
      </c>
      <c r="W48" s="3">
        <v>4.7467777777777789</v>
      </c>
      <c r="X48" s="39">
        <v>3.8047777777777796</v>
      </c>
      <c r="Y48" s="16">
        <v>0</v>
      </c>
      <c r="Z48" s="3">
        <v>0.22308405797101458</v>
      </c>
      <c r="AA48" s="3">
        <v>0</v>
      </c>
      <c r="AB48" s="3">
        <v>0</v>
      </c>
      <c r="AC48" s="3">
        <v>0</v>
      </c>
      <c r="AD48" s="3">
        <v>0</v>
      </c>
      <c r="AE48" s="3">
        <v>0</v>
      </c>
      <c r="AF48" s="3">
        <v>0</v>
      </c>
      <c r="AG48" s="3">
        <v>0</v>
      </c>
      <c r="AH48" s="3" t="s">
        <v>363</v>
      </c>
      <c r="AI48" s="16">
        <v>8</v>
      </c>
    </row>
    <row r="49" spans="1:35" x14ac:dyDescent="0.2">
      <c r="A49" s="1" t="s">
        <v>154</v>
      </c>
      <c r="B49" s="1" t="s">
        <v>246</v>
      </c>
      <c r="C49" s="1" t="s">
        <v>247</v>
      </c>
      <c r="D49" s="1" t="s">
        <v>200</v>
      </c>
      <c r="E49" s="3">
        <v>31.055555555555557</v>
      </c>
      <c r="F49" s="3">
        <v>5.6840000000000011</v>
      </c>
      <c r="G49" s="3">
        <v>0.23333333333333334</v>
      </c>
      <c r="H49" s="3">
        <v>0.20833333333333334</v>
      </c>
      <c r="I49" s="3">
        <v>0.17777777777777778</v>
      </c>
      <c r="J49" s="3">
        <v>0</v>
      </c>
      <c r="K49" s="3">
        <v>0</v>
      </c>
      <c r="L49" s="3">
        <v>0.33755555555555555</v>
      </c>
      <c r="M49" s="3">
        <v>0.16666666666666666</v>
      </c>
      <c r="N49" s="3">
        <v>4.4310000000000009</v>
      </c>
      <c r="O49" s="3">
        <v>0.148046511627907</v>
      </c>
      <c r="P49" s="3">
        <v>0</v>
      </c>
      <c r="Q49" s="3">
        <v>0</v>
      </c>
      <c r="R49" s="3">
        <v>0</v>
      </c>
      <c r="S49" s="3">
        <v>0.87822222222222213</v>
      </c>
      <c r="T49" s="3">
        <v>7.9478888888888886</v>
      </c>
      <c r="U49" s="3">
        <v>0</v>
      </c>
      <c r="V49" s="3">
        <v>0.28420393559928442</v>
      </c>
      <c r="W49" s="3">
        <v>5.3492222222222212</v>
      </c>
      <c r="X49" s="39">
        <v>3.2856666666666663</v>
      </c>
      <c r="Y49" s="16">
        <v>5.4689999999999985</v>
      </c>
      <c r="Z49" s="3">
        <v>0.45415026833631472</v>
      </c>
      <c r="AA49" s="3">
        <v>0</v>
      </c>
      <c r="AB49" s="3">
        <v>5.1586666666666661</v>
      </c>
      <c r="AC49" s="3">
        <v>0</v>
      </c>
      <c r="AD49" s="3">
        <v>0</v>
      </c>
      <c r="AE49" s="3">
        <v>0</v>
      </c>
      <c r="AF49" s="3">
        <v>0</v>
      </c>
      <c r="AG49" s="3">
        <v>0</v>
      </c>
      <c r="AH49" s="3" t="s">
        <v>364</v>
      </c>
      <c r="AI49" s="16">
        <v>8</v>
      </c>
    </row>
    <row r="50" spans="1:35" x14ac:dyDescent="0.2">
      <c r="A50" s="1" t="s">
        <v>154</v>
      </c>
      <c r="B50" s="1" t="s">
        <v>248</v>
      </c>
      <c r="C50" s="1" t="s">
        <v>174</v>
      </c>
      <c r="D50" s="1" t="s">
        <v>175</v>
      </c>
      <c r="E50" s="3">
        <v>79.233333333333334</v>
      </c>
      <c r="F50" s="3">
        <v>5.6888888888888891</v>
      </c>
      <c r="G50" s="3">
        <v>0</v>
      </c>
      <c r="H50" s="3">
        <v>0</v>
      </c>
      <c r="I50" s="3">
        <v>1.6771111111111099</v>
      </c>
      <c r="J50" s="3">
        <v>0</v>
      </c>
      <c r="K50" s="3">
        <v>0</v>
      </c>
      <c r="L50" s="3">
        <v>5.2842222222222226</v>
      </c>
      <c r="M50" s="3">
        <v>4.8124444444444441</v>
      </c>
      <c r="N50" s="3">
        <v>0.98633333333333328</v>
      </c>
      <c r="O50" s="3">
        <v>7.3186088907586586E-2</v>
      </c>
      <c r="P50" s="3">
        <v>2.1401111111111106</v>
      </c>
      <c r="Q50" s="3">
        <v>6.4647777777777771</v>
      </c>
      <c r="R50" s="3">
        <v>0.10860187911933808</v>
      </c>
      <c r="S50" s="3">
        <v>8.0527777777777807</v>
      </c>
      <c r="T50" s="3">
        <v>12.874333333333334</v>
      </c>
      <c r="U50" s="3">
        <v>0</v>
      </c>
      <c r="V50" s="3">
        <v>0.26412003926518024</v>
      </c>
      <c r="W50" s="3">
        <v>5.9187777777777768</v>
      </c>
      <c r="X50" s="39">
        <v>7.9573333333333318</v>
      </c>
      <c r="Y50" s="16">
        <v>0</v>
      </c>
      <c r="Z50" s="3">
        <v>0.17512971532744351</v>
      </c>
      <c r="AA50" s="3">
        <v>0</v>
      </c>
      <c r="AB50" s="3">
        <v>0.28199999999999997</v>
      </c>
      <c r="AC50" s="3">
        <v>0</v>
      </c>
      <c r="AD50" s="3">
        <v>45.542888888888896</v>
      </c>
      <c r="AE50" s="3">
        <v>0</v>
      </c>
      <c r="AF50" s="3">
        <v>0</v>
      </c>
      <c r="AG50" s="3">
        <v>0</v>
      </c>
      <c r="AH50" s="3" t="s">
        <v>365</v>
      </c>
      <c r="AI50" s="16">
        <v>8</v>
      </c>
    </row>
    <row r="51" spans="1:35" x14ac:dyDescent="0.2">
      <c r="A51" s="1" t="s">
        <v>154</v>
      </c>
      <c r="B51" s="1" t="s">
        <v>249</v>
      </c>
      <c r="C51" s="1" t="s">
        <v>159</v>
      </c>
      <c r="D51" s="1" t="s">
        <v>160</v>
      </c>
      <c r="E51" s="3">
        <v>42.277777777777779</v>
      </c>
      <c r="F51" s="3">
        <v>39.871333333333347</v>
      </c>
      <c r="G51" s="3">
        <v>0.6333333333333333</v>
      </c>
      <c r="H51" s="3">
        <v>0.22222222222222221</v>
      </c>
      <c r="I51" s="3">
        <v>0.56411111111111112</v>
      </c>
      <c r="J51" s="3">
        <v>0</v>
      </c>
      <c r="K51" s="3">
        <v>0</v>
      </c>
      <c r="L51" s="3">
        <v>1.3585555555555555</v>
      </c>
      <c r="M51" s="3">
        <v>4.5013333333333332</v>
      </c>
      <c r="N51" s="3">
        <v>1.4707777777777777</v>
      </c>
      <c r="O51" s="3">
        <v>0.14125886990801578</v>
      </c>
      <c r="P51" s="3">
        <v>0</v>
      </c>
      <c r="Q51" s="3">
        <v>5.963222222222222</v>
      </c>
      <c r="R51" s="3">
        <v>0.14104862023653086</v>
      </c>
      <c r="S51" s="3">
        <v>4.0202222222222224</v>
      </c>
      <c r="T51" s="3">
        <v>4.7685555555555554</v>
      </c>
      <c r="U51" s="3">
        <v>0</v>
      </c>
      <c r="V51" s="3">
        <v>0.20788173455978975</v>
      </c>
      <c r="W51" s="3">
        <v>4.3223333333333311</v>
      </c>
      <c r="X51" s="39">
        <v>3.3563333333333332</v>
      </c>
      <c r="Y51" s="16">
        <v>0</v>
      </c>
      <c r="Z51" s="3">
        <v>0.18162417871222072</v>
      </c>
      <c r="AA51" s="3">
        <v>0</v>
      </c>
      <c r="AB51" s="3">
        <v>3.7188888888888902</v>
      </c>
      <c r="AC51" s="3">
        <v>0</v>
      </c>
      <c r="AD51" s="3">
        <v>0</v>
      </c>
      <c r="AE51" s="3">
        <v>0</v>
      </c>
      <c r="AF51" s="3">
        <v>0</v>
      </c>
      <c r="AG51" s="3">
        <v>0</v>
      </c>
      <c r="AH51" s="3" t="s">
        <v>366</v>
      </c>
      <c r="AI51" s="16">
        <v>8</v>
      </c>
    </row>
    <row r="52" spans="1:35" x14ac:dyDescent="0.2">
      <c r="A52" s="1" t="s">
        <v>154</v>
      </c>
      <c r="B52" s="1" t="s">
        <v>250</v>
      </c>
      <c r="C52" s="1" t="s">
        <v>251</v>
      </c>
      <c r="D52" s="1" t="s">
        <v>252</v>
      </c>
      <c r="E52" s="3">
        <v>72.677777777777777</v>
      </c>
      <c r="F52" s="3">
        <v>5.2444444444444445</v>
      </c>
      <c r="G52" s="3">
        <v>0.55666666666666675</v>
      </c>
      <c r="H52" s="3">
        <v>0.38411111111111118</v>
      </c>
      <c r="I52" s="3">
        <v>0.14444444444444443</v>
      </c>
      <c r="J52" s="3">
        <v>0</v>
      </c>
      <c r="K52" s="3">
        <v>0</v>
      </c>
      <c r="L52" s="3">
        <v>4.9593333333333334</v>
      </c>
      <c r="M52" s="3">
        <v>0</v>
      </c>
      <c r="N52" s="3">
        <v>6.6961111111111107</v>
      </c>
      <c r="O52" s="3">
        <v>9.2134230240024456E-2</v>
      </c>
      <c r="P52" s="3">
        <v>5.0441111111111105</v>
      </c>
      <c r="Q52" s="3">
        <v>5.5395555555555545</v>
      </c>
      <c r="R52" s="3">
        <v>0.14562452224430514</v>
      </c>
      <c r="S52" s="3">
        <v>4.3392222222222232</v>
      </c>
      <c r="T52" s="3">
        <v>8.8684444444444424</v>
      </c>
      <c r="U52" s="3">
        <v>0</v>
      </c>
      <c r="V52" s="3">
        <v>0.18172909341079344</v>
      </c>
      <c r="W52" s="3">
        <v>10.029111111111108</v>
      </c>
      <c r="X52" s="39">
        <v>7.1074444444444467</v>
      </c>
      <c r="Y52" s="16">
        <v>0.25166666666666665</v>
      </c>
      <c r="Z52" s="3">
        <v>0.23925087907047846</v>
      </c>
      <c r="AA52" s="3">
        <v>0</v>
      </c>
      <c r="AB52" s="3">
        <v>6.6666666666666666E-2</v>
      </c>
      <c r="AC52" s="3">
        <v>0</v>
      </c>
      <c r="AD52" s="3">
        <v>0</v>
      </c>
      <c r="AE52" s="3">
        <v>0</v>
      </c>
      <c r="AF52" s="3">
        <v>0</v>
      </c>
      <c r="AG52" s="3">
        <v>0</v>
      </c>
      <c r="AH52" s="3" t="s">
        <v>367</v>
      </c>
      <c r="AI52" s="16">
        <v>8</v>
      </c>
    </row>
    <row r="53" spans="1:35" x14ac:dyDescent="0.2">
      <c r="A53" s="1" t="s">
        <v>154</v>
      </c>
      <c r="B53" s="1" t="s">
        <v>253</v>
      </c>
      <c r="C53" s="1" t="s">
        <v>174</v>
      </c>
      <c r="D53" s="1" t="s">
        <v>175</v>
      </c>
      <c r="E53" s="3">
        <v>47.533333333333331</v>
      </c>
      <c r="F53" s="3">
        <v>8.9777777777777779</v>
      </c>
      <c r="G53" s="3">
        <v>0.22222222222222221</v>
      </c>
      <c r="H53" s="3">
        <v>0</v>
      </c>
      <c r="I53" s="3">
        <v>2.6666666666666665</v>
      </c>
      <c r="J53" s="3">
        <v>0</v>
      </c>
      <c r="K53" s="3">
        <v>0</v>
      </c>
      <c r="L53" s="3">
        <v>8.0555555555555561E-2</v>
      </c>
      <c r="M53" s="3">
        <v>0</v>
      </c>
      <c r="N53" s="3">
        <v>0.88888888888888884</v>
      </c>
      <c r="O53" s="3">
        <v>1.8700327255726974E-2</v>
      </c>
      <c r="P53" s="3">
        <v>0</v>
      </c>
      <c r="Q53" s="3">
        <v>6.6861111111111082</v>
      </c>
      <c r="R53" s="3">
        <v>0.14066152407667129</v>
      </c>
      <c r="S53" s="3">
        <v>1.1156666666666664</v>
      </c>
      <c r="T53" s="3">
        <v>0</v>
      </c>
      <c r="U53" s="3">
        <v>0</v>
      </c>
      <c r="V53" s="3">
        <v>2.3471248246844316E-2</v>
      </c>
      <c r="W53" s="3">
        <v>2.7555555555555555</v>
      </c>
      <c r="X53" s="39">
        <v>0</v>
      </c>
      <c r="Y53" s="16">
        <v>0</v>
      </c>
      <c r="Z53" s="3">
        <v>5.7971014492753624E-2</v>
      </c>
      <c r="AA53" s="3">
        <v>0</v>
      </c>
      <c r="AB53" s="3">
        <v>0</v>
      </c>
      <c r="AC53" s="3">
        <v>0</v>
      </c>
      <c r="AD53" s="3">
        <v>4.4106666666666658</v>
      </c>
      <c r="AE53" s="3">
        <v>0</v>
      </c>
      <c r="AF53" s="3">
        <v>0</v>
      </c>
      <c r="AG53" s="3">
        <v>0</v>
      </c>
      <c r="AH53" s="3" t="s">
        <v>368</v>
      </c>
      <c r="AI53" s="16">
        <v>8</v>
      </c>
    </row>
    <row r="54" spans="1:35" x14ac:dyDescent="0.2">
      <c r="A54" s="1" t="s">
        <v>154</v>
      </c>
      <c r="B54" s="1" t="s">
        <v>254</v>
      </c>
      <c r="C54" s="1" t="s">
        <v>159</v>
      </c>
      <c r="D54" s="1" t="s">
        <v>160</v>
      </c>
      <c r="E54" s="3">
        <v>99.044444444444451</v>
      </c>
      <c r="F54" s="3">
        <v>33.452333333333343</v>
      </c>
      <c r="G54" s="3">
        <v>0</v>
      </c>
      <c r="H54" s="3">
        <v>0.51866666666666672</v>
      </c>
      <c r="I54" s="3">
        <v>0.9916666666666667</v>
      </c>
      <c r="J54" s="3">
        <v>0</v>
      </c>
      <c r="K54" s="3">
        <v>0</v>
      </c>
      <c r="L54" s="3">
        <v>2.9465555555555549</v>
      </c>
      <c r="M54" s="3">
        <v>9.6951111111111139</v>
      </c>
      <c r="N54" s="3">
        <v>17.080777777777776</v>
      </c>
      <c r="O54" s="3">
        <v>0.27034215840251291</v>
      </c>
      <c r="P54" s="3">
        <v>0</v>
      </c>
      <c r="Q54" s="3">
        <v>10.945444444444444</v>
      </c>
      <c r="R54" s="3">
        <v>0.11051043302669956</v>
      </c>
      <c r="S54" s="3">
        <v>5.4520000000000008</v>
      </c>
      <c r="T54" s="3">
        <v>5.3678888888888894</v>
      </c>
      <c r="U54" s="3">
        <v>0</v>
      </c>
      <c r="V54" s="3">
        <v>0.10924276419115998</v>
      </c>
      <c r="W54" s="3">
        <v>4.6477777777777778</v>
      </c>
      <c r="X54" s="39">
        <v>11.394444444444444</v>
      </c>
      <c r="Y54" s="16">
        <v>0</v>
      </c>
      <c r="Z54" s="3">
        <v>0.16196993493381195</v>
      </c>
      <c r="AA54" s="3">
        <v>0</v>
      </c>
      <c r="AB54" s="3">
        <v>0</v>
      </c>
      <c r="AC54" s="3">
        <v>0</v>
      </c>
      <c r="AD54" s="3">
        <v>0</v>
      </c>
      <c r="AE54" s="3">
        <v>0</v>
      </c>
      <c r="AF54" s="3">
        <v>0</v>
      </c>
      <c r="AG54" s="3">
        <v>0</v>
      </c>
      <c r="AH54" s="3" t="s">
        <v>369</v>
      </c>
      <c r="AI54" s="16">
        <v>8</v>
      </c>
    </row>
    <row r="55" spans="1:35" x14ac:dyDescent="0.2">
      <c r="A55" s="1" t="s">
        <v>154</v>
      </c>
      <c r="B55" s="1" t="s">
        <v>255</v>
      </c>
      <c r="C55" s="1" t="s">
        <v>256</v>
      </c>
      <c r="D55" s="1" t="s">
        <v>257</v>
      </c>
      <c r="E55" s="3">
        <v>78.766666666666666</v>
      </c>
      <c r="F55" s="3">
        <v>5.4222222222222225</v>
      </c>
      <c r="G55" s="3">
        <v>1</v>
      </c>
      <c r="H55" s="3">
        <v>0</v>
      </c>
      <c r="I55" s="3">
        <v>0</v>
      </c>
      <c r="J55" s="3">
        <v>0</v>
      </c>
      <c r="K55" s="3">
        <v>2.1777777777777776</v>
      </c>
      <c r="L55" s="3">
        <v>0</v>
      </c>
      <c r="M55" s="3">
        <v>1.8754444444444442</v>
      </c>
      <c r="N55" s="3">
        <v>0</v>
      </c>
      <c r="O55" s="3">
        <v>2.3810128367893917E-2</v>
      </c>
      <c r="P55" s="3">
        <v>3.3130000000000006</v>
      </c>
      <c r="Q55" s="3">
        <v>4.867222222222221</v>
      </c>
      <c r="R55" s="3">
        <v>0.10385385808999859</v>
      </c>
      <c r="S55" s="3">
        <v>0</v>
      </c>
      <c r="T55" s="3">
        <v>1.0251111111111115</v>
      </c>
      <c r="U55" s="3">
        <v>0</v>
      </c>
      <c r="V55" s="3">
        <v>1.301452955282833E-2</v>
      </c>
      <c r="W55" s="3">
        <v>4.8786666666666676</v>
      </c>
      <c r="X55" s="39">
        <v>5.2104444444444447</v>
      </c>
      <c r="Y55" s="16">
        <v>0</v>
      </c>
      <c r="Z55" s="3">
        <v>0.12808858795316688</v>
      </c>
      <c r="AA55" s="3">
        <v>0</v>
      </c>
      <c r="AB55" s="3">
        <v>0</v>
      </c>
      <c r="AC55" s="3">
        <v>0</v>
      </c>
      <c r="AD55" s="3">
        <v>0</v>
      </c>
      <c r="AE55" s="3">
        <v>0</v>
      </c>
      <c r="AF55" s="3">
        <v>0</v>
      </c>
      <c r="AG55" s="3">
        <v>0</v>
      </c>
      <c r="AH55" s="3" t="s">
        <v>370</v>
      </c>
      <c r="AI55" s="16">
        <v>8</v>
      </c>
    </row>
    <row r="56" spans="1:35" x14ac:dyDescent="0.2">
      <c r="A56" s="1" t="s">
        <v>154</v>
      </c>
      <c r="B56" s="1" t="s">
        <v>258</v>
      </c>
      <c r="C56" s="1" t="s">
        <v>159</v>
      </c>
      <c r="D56" s="1" t="s">
        <v>160</v>
      </c>
      <c r="E56" s="3">
        <v>68.12222222222222</v>
      </c>
      <c r="F56" s="3">
        <v>38.62744444444445</v>
      </c>
      <c r="G56" s="3">
        <v>0</v>
      </c>
      <c r="H56" s="3">
        <v>0.32655555555555582</v>
      </c>
      <c r="I56" s="3">
        <v>0</v>
      </c>
      <c r="J56" s="3">
        <v>0</v>
      </c>
      <c r="K56" s="3">
        <v>0</v>
      </c>
      <c r="L56" s="3">
        <v>9.5920000000000023</v>
      </c>
      <c r="M56" s="3">
        <v>4.7474444444444446</v>
      </c>
      <c r="N56" s="3">
        <v>4.4817777777777783</v>
      </c>
      <c r="O56" s="3">
        <v>0.13548034578372209</v>
      </c>
      <c r="P56" s="3">
        <v>5.3684444444444441</v>
      </c>
      <c r="Q56" s="3">
        <v>21.420000000000005</v>
      </c>
      <c r="R56" s="3">
        <v>0.3932409068667429</v>
      </c>
      <c r="S56" s="3">
        <v>4.272555555555555</v>
      </c>
      <c r="T56" s="3">
        <v>0</v>
      </c>
      <c r="U56" s="3">
        <v>0</v>
      </c>
      <c r="V56" s="3">
        <v>6.2718969173054959E-2</v>
      </c>
      <c r="W56" s="3">
        <v>4.5874444444444435</v>
      </c>
      <c r="X56" s="39">
        <v>3.9444444444444438</v>
      </c>
      <c r="Y56" s="16">
        <v>0</v>
      </c>
      <c r="Z56" s="3">
        <v>0.12524384276626974</v>
      </c>
      <c r="AA56" s="3">
        <v>0</v>
      </c>
      <c r="AB56" s="3">
        <v>0</v>
      </c>
      <c r="AC56" s="3">
        <v>0</v>
      </c>
      <c r="AD56" s="3">
        <v>0</v>
      </c>
      <c r="AE56" s="3">
        <v>0</v>
      </c>
      <c r="AF56" s="3">
        <v>0</v>
      </c>
      <c r="AG56" s="3">
        <v>0</v>
      </c>
      <c r="AH56" s="3" t="s">
        <v>371</v>
      </c>
      <c r="AI56" s="16">
        <v>8</v>
      </c>
    </row>
    <row r="57" spans="1:35" x14ac:dyDescent="0.2">
      <c r="A57" s="1" t="s">
        <v>154</v>
      </c>
      <c r="B57" s="1" t="s">
        <v>259</v>
      </c>
      <c r="C57" s="1" t="s">
        <v>174</v>
      </c>
      <c r="D57" s="1" t="s">
        <v>175</v>
      </c>
      <c r="E57" s="3">
        <v>48.833333333333336</v>
      </c>
      <c r="F57" s="3">
        <v>4.5333333333333332</v>
      </c>
      <c r="G57" s="3">
        <v>0.16666666666666666</v>
      </c>
      <c r="H57" s="3">
        <v>0.22611111111111112</v>
      </c>
      <c r="I57" s="3">
        <v>0.92777777777777781</v>
      </c>
      <c r="J57" s="3">
        <v>0</v>
      </c>
      <c r="K57" s="3">
        <v>0</v>
      </c>
      <c r="L57" s="3">
        <v>4.9285555555555547</v>
      </c>
      <c r="M57" s="3">
        <v>0.1388888888888889</v>
      </c>
      <c r="N57" s="3">
        <v>5.6</v>
      </c>
      <c r="O57" s="3">
        <v>0.11751990898748578</v>
      </c>
      <c r="P57" s="3">
        <v>5.1998888888888883</v>
      </c>
      <c r="Q57" s="3">
        <v>1.4004444444444444</v>
      </c>
      <c r="R57" s="3">
        <v>0.13516040955631398</v>
      </c>
      <c r="S57" s="3">
        <v>4.7331111111111124</v>
      </c>
      <c r="T57" s="3">
        <v>2.1015555555555552</v>
      </c>
      <c r="U57" s="3">
        <v>0</v>
      </c>
      <c r="V57" s="3">
        <v>0.13995904436860068</v>
      </c>
      <c r="W57" s="3">
        <v>5.5167777777777776</v>
      </c>
      <c r="X57" s="39">
        <v>4.383111111111111</v>
      </c>
      <c r="Y57" s="16">
        <v>0</v>
      </c>
      <c r="Z57" s="3">
        <v>0.20272810011376563</v>
      </c>
      <c r="AA57" s="3">
        <v>0</v>
      </c>
      <c r="AB57" s="3">
        <v>0</v>
      </c>
      <c r="AC57" s="3">
        <v>0</v>
      </c>
      <c r="AD57" s="3">
        <v>0</v>
      </c>
      <c r="AE57" s="3">
        <v>0</v>
      </c>
      <c r="AF57" s="3">
        <v>0</v>
      </c>
      <c r="AG57" s="3">
        <v>0</v>
      </c>
      <c r="AH57" s="3" t="s">
        <v>372</v>
      </c>
      <c r="AI57" s="16">
        <v>8</v>
      </c>
    </row>
    <row r="58" spans="1:35" x14ac:dyDescent="0.2">
      <c r="A58" s="1" t="s">
        <v>154</v>
      </c>
      <c r="B58" s="1" t="s">
        <v>260</v>
      </c>
      <c r="C58" s="1" t="s">
        <v>251</v>
      </c>
      <c r="D58" s="1" t="s">
        <v>252</v>
      </c>
      <c r="E58" s="3">
        <v>35.466666666666669</v>
      </c>
      <c r="F58" s="3">
        <v>5.3376666666666681</v>
      </c>
      <c r="G58" s="3">
        <v>5.5555555555555552E-2</v>
      </c>
      <c r="H58" s="3">
        <v>0.16666666666666666</v>
      </c>
      <c r="I58" s="3">
        <v>0.48333333333333334</v>
      </c>
      <c r="J58" s="3">
        <v>0</v>
      </c>
      <c r="K58" s="3">
        <v>0</v>
      </c>
      <c r="L58" s="3">
        <v>4.8111111111111118E-2</v>
      </c>
      <c r="M58" s="3">
        <v>0.32366666666666671</v>
      </c>
      <c r="N58" s="3">
        <v>5.2314444444444455</v>
      </c>
      <c r="O58" s="3">
        <v>0.15662907268170428</v>
      </c>
      <c r="P58" s="3">
        <v>0</v>
      </c>
      <c r="Q58" s="3">
        <v>0</v>
      </c>
      <c r="R58" s="3">
        <v>0</v>
      </c>
      <c r="S58" s="3">
        <v>0.75388888888888883</v>
      </c>
      <c r="T58" s="3">
        <v>4.4179999999999993</v>
      </c>
      <c r="U58" s="3">
        <v>0</v>
      </c>
      <c r="V58" s="3">
        <v>0.14582393483709269</v>
      </c>
      <c r="W58" s="3">
        <v>5.4171111111111117</v>
      </c>
      <c r="X58" s="39">
        <v>1.0097777777777779</v>
      </c>
      <c r="Y58" s="16">
        <v>0</v>
      </c>
      <c r="Z58" s="3">
        <v>0.1812092731829574</v>
      </c>
      <c r="AA58" s="3">
        <v>0</v>
      </c>
      <c r="AB58" s="3">
        <v>6.3211111111111107</v>
      </c>
      <c r="AC58" s="3">
        <v>0</v>
      </c>
      <c r="AD58" s="3">
        <v>0</v>
      </c>
      <c r="AE58" s="3">
        <v>0</v>
      </c>
      <c r="AF58" s="3">
        <v>0</v>
      </c>
      <c r="AG58" s="3">
        <v>4.4444444444444446E-2</v>
      </c>
      <c r="AH58" s="3" t="s">
        <v>373</v>
      </c>
      <c r="AI58" s="16">
        <v>8</v>
      </c>
    </row>
    <row r="59" spans="1:35" x14ac:dyDescent="0.2">
      <c r="A59" s="1" t="s">
        <v>154</v>
      </c>
      <c r="B59" s="1" t="s">
        <v>261</v>
      </c>
      <c r="C59" s="1" t="s">
        <v>162</v>
      </c>
      <c r="D59" s="1" t="s">
        <v>157</v>
      </c>
      <c r="E59" s="3">
        <v>17.8</v>
      </c>
      <c r="F59" s="3">
        <v>5.6888888888888891</v>
      </c>
      <c r="G59" s="3">
        <v>0</v>
      </c>
      <c r="H59" s="3">
        <v>0</v>
      </c>
      <c r="I59" s="3">
        <v>0</v>
      </c>
      <c r="J59" s="3">
        <v>0</v>
      </c>
      <c r="K59" s="3">
        <v>0</v>
      </c>
      <c r="L59" s="3">
        <v>0.28055555555555556</v>
      </c>
      <c r="M59" s="3">
        <v>0</v>
      </c>
      <c r="N59" s="3">
        <v>0</v>
      </c>
      <c r="O59" s="3">
        <v>0</v>
      </c>
      <c r="P59" s="3">
        <v>0</v>
      </c>
      <c r="Q59" s="3">
        <v>0</v>
      </c>
      <c r="R59" s="3">
        <v>0</v>
      </c>
      <c r="S59" s="3">
        <v>8.5570000000000004</v>
      </c>
      <c r="T59" s="3">
        <v>4.73688888888889</v>
      </c>
      <c r="U59" s="3">
        <v>0</v>
      </c>
      <c r="V59" s="3">
        <v>0.74684769038701626</v>
      </c>
      <c r="W59" s="3">
        <v>10.891777777777779</v>
      </c>
      <c r="X59" s="39">
        <v>10.120222222222228</v>
      </c>
      <c r="Y59" s="16">
        <v>0</v>
      </c>
      <c r="Z59" s="3">
        <v>1.1804494382022475</v>
      </c>
      <c r="AA59" s="3">
        <v>0</v>
      </c>
      <c r="AB59" s="3">
        <v>0</v>
      </c>
      <c r="AC59" s="3">
        <v>0</v>
      </c>
      <c r="AD59" s="3">
        <v>0</v>
      </c>
      <c r="AE59" s="3">
        <v>0</v>
      </c>
      <c r="AF59" s="3">
        <v>0</v>
      </c>
      <c r="AG59" s="3">
        <v>0</v>
      </c>
      <c r="AH59" s="3" t="s">
        <v>374</v>
      </c>
      <c r="AI59" s="16">
        <v>8</v>
      </c>
    </row>
    <row r="60" spans="1:35" x14ac:dyDescent="0.2">
      <c r="A60" s="1" t="s">
        <v>154</v>
      </c>
      <c r="B60" s="1" t="s">
        <v>262</v>
      </c>
      <c r="C60" s="1" t="s">
        <v>234</v>
      </c>
      <c r="D60" s="1" t="s">
        <v>179</v>
      </c>
      <c r="E60" s="3">
        <v>54.177777777777777</v>
      </c>
      <c r="F60" s="3">
        <v>25.173333333333346</v>
      </c>
      <c r="G60" s="3">
        <v>0</v>
      </c>
      <c r="H60" s="3">
        <v>0.34555555555555567</v>
      </c>
      <c r="I60" s="3">
        <v>1.2638888888888888</v>
      </c>
      <c r="J60" s="3">
        <v>0</v>
      </c>
      <c r="K60" s="3">
        <v>0</v>
      </c>
      <c r="L60" s="3">
        <v>3.9219999999999984</v>
      </c>
      <c r="M60" s="3">
        <v>4.1276666666666664</v>
      </c>
      <c r="N60" s="3">
        <v>0</v>
      </c>
      <c r="O60" s="3">
        <v>7.6187448728465945E-2</v>
      </c>
      <c r="P60" s="3">
        <v>3.9266666666666663</v>
      </c>
      <c r="Q60" s="3">
        <v>7.6614444444444443</v>
      </c>
      <c r="R60" s="3">
        <v>0.21389048400328137</v>
      </c>
      <c r="S60" s="3">
        <v>5.1731111111111119</v>
      </c>
      <c r="T60" s="3">
        <v>9.0824444444444445</v>
      </c>
      <c r="U60" s="3">
        <v>0</v>
      </c>
      <c r="V60" s="3">
        <v>0.26312551271534046</v>
      </c>
      <c r="W60" s="3">
        <v>6.7950000000000017</v>
      </c>
      <c r="X60" s="39">
        <v>4.4426666666666668</v>
      </c>
      <c r="Y60" s="16">
        <v>0</v>
      </c>
      <c r="Z60" s="3">
        <v>0.20742206726825271</v>
      </c>
      <c r="AA60" s="3">
        <v>0</v>
      </c>
      <c r="AB60" s="3">
        <v>0</v>
      </c>
      <c r="AC60" s="3">
        <v>0</v>
      </c>
      <c r="AD60" s="3">
        <v>0</v>
      </c>
      <c r="AE60" s="3">
        <v>0</v>
      </c>
      <c r="AF60" s="3">
        <v>0</v>
      </c>
      <c r="AG60" s="3">
        <v>0</v>
      </c>
      <c r="AH60" s="3" t="s">
        <v>375</v>
      </c>
      <c r="AI60" s="16">
        <v>8</v>
      </c>
    </row>
    <row r="61" spans="1:35" x14ac:dyDescent="0.2">
      <c r="A61" s="1" t="s">
        <v>154</v>
      </c>
      <c r="B61" s="1" t="s">
        <v>263</v>
      </c>
      <c r="C61" s="1" t="s">
        <v>264</v>
      </c>
      <c r="D61" s="1" t="s">
        <v>265</v>
      </c>
      <c r="E61" s="3">
        <v>46.233333333333334</v>
      </c>
      <c r="F61" s="3">
        <v>19.959333333333333</v>
      </c>
      <c r="G61" s="3">
        <v>0.33333333333333331</v>
      </c>
      <c r="H61" s="3">
        <v>0.5</v>
      </c>
      <c r="I61" s="3">
        <v>33.38366666666667</v>
      </c>
      <c r="J61" s="3">
        <v>0</v>
      </c>
      <c r="K61" s="3">
        <v>0</v>
      </c>
      <c r="L61" s="3">
        <v>0.23044444444444442</v>
      </c>
      <c r="M61" s="3">
        <v>6.8698888888888856</v>
      </c>
      <c r="N61" s="3">
        <v>0</v>
      </c>
      <c r="O61" s="3">
        <v>0.14859168469117992</v>
      </c>
      <c r="P61" s="3">
        <v>0</v>
      </c>
      <c r="Q61" s="3">
        <v>8.5513333333333339</v>
      </c>
      <c r="R61" s="3">
        <v>0.18496034607065609</v>
      </c>
      <c r="S61" s="3">
        <v>0</v>
      </c>
      <c r="T61" s="3">
        <v>7.2833333333333332</v>
      </c>
      <c r="U61" s="3">
        <v>0</v>
      </c>
      <c r="V61" s="3">
        <v>0.15753424657534246</v>
      </c>
      <c r="W61" s="3">
        <v>4.3220000000000001</v>
      </c>
      <c r="X61" s="39">
        <v>1.3445555555555555</v>
      </c>
      <c r="Y61" s="16">
        <v>3.0777777777777779E-2</v>
      </c>
      <c r="Z61" s="3">
        <v>0.12322999279019467</v>
      </c>
      <c r="AA61" s="3">
        <v>0</v>
      </c>
      <c r="AB61" s="3">
        <v>5.2777777777777778E-2</v>
      </c>
      <c r="AC61" s="3">
        <v>0</v>
      </c>
      <c r="AD61" s="3">
        <v>0</v>
      </c>
      <c r="AE61" s="3">
        <v>0</v>
      </c>
      <c r="AF61" s="3">
        <v>0</v>
      </c>
      <c r="AG61" s="3">
        <v>0</v>
      </c>
      <c r="AH61" s="3" t="s">
        <v>376</v>
      </c>
      <c r="AI61" s="16">
        <v>8</v>
      </c>
    </row>
    <row r="62" spans="1:35" x14ac:dyDescent="0.2">
      <c r="A62" s="1" t="s">
        <v>154</v>
      </c>
      <c r="B62" s="1" t="s">
        <v>266</v>
      </c>
      <c r="C62" s="1" t="s">
        <v>159</v>
      </c>
      <c r="D62" s="1" t="s">
        <v>160</v>
      </c>
      <c r="E62" s="3">
        <v>34.166666666666664</v>
      </c>
      <c r="F62" s="3">
        <v>5.6888888888888891</v>
      </c>
      <c r="G62" s="3">
        <v>0</v>
      </c>
      <c r="H62" s="3">
        <v>0</v>
      </c>
      <c r="I62" s="3">
        <v>0.65522222222222226</v>
      </c>
      <c r="J62" s="3">
        <v>0</v>
      </c>
      <c r="K62" s="3">
        <v>0</v>
      </c>
      <c r="L62" s="3">
        <v>1.4995555555555558</v>
      </c>
      <c r="M62" s="3">
        <v>0</v>
      </c>
      <c r="N62" s="3">
        <v>5.724111111111112</v>
      </c>
      <c r="O62" s="3">
        <v>0.16753495934959353</v>
      </c>
      <c r="P62" s="3">
        <v>0</v>
      </c>
      <c r="Q62" s="3">
        <v>4.815777777777777</v>
      </c>
      <c r="R62" s="3">
        <v>0.14094959349593494</v>
      </c>
      <c r="S62" s="3">
        <v>0.97811111111111115</v>
      </c>
      <c r="T62" s="3">
        <v>5.8444444444444441</v>
      </c>
      <c r="U62" s="3">
        <v>0</v>
      </c>
      <c r="V62" s="3">
        <v>0.19968455284552844</v>
      </c>
      <c r="W62" s="3">
        <v>0.49400000000000011</v>
      </c>
      <c r="X62" s="39">
        <v>3.9275555555555552</v>
      </c>
      <c r="Y62" s="16">
        <v>0</v>
      </c>
      <c r="Z62" s="3">
        <v>0.12941138211382114</v>
      </c>
      <c r="AA62" s="3">
        <v>0</v>
      </c>
      <c r="AB62" s="3">
        <v>5.7000000000000002E-2</v>
      </c>
      <c r="AC62" s="3">
        <v>0</v>
      </c>
      <c r="AD62" s="3">
        <v>27.993555555555542</v>
      </c>
      <c r="AE62" s="3">
        <v>0</v>
      </c>
      <c r="AF62" s="3">
        <v>0</v>
      </c>
      <c r="AG62" s="3">
        <v>0</v>
      </c>
      <c r="AH62" s="3" t="s">
        <v>377</v>
      </c>
      <c r="AI62" s="16">
        <v>8</v>
      </c>
    </row>
    <row r="63" spans="1:35" x14ac:dyDescent="0.2">
      <c r="A63" s="1" t="s">
        <v>154</v>
      </c>
      <c r="B63" s="1" t="s">
        <v>267</v>
      </c>
      <c r="C63" s="1" t="s">
        <v>243</v>
      </c>
      <c r="D63" s="1" t="s">
        <v>160</v>
      </c>
      <c r="E63" s="3">
        <v>34.18888888888889</v>
      </c>
      <c r="F63" s="3">
        <v>5.6888888888888891</v>
      </c>
      <c r="G63" s="3">
        <v>0</v>
      </c>
      <c r="H63" s="3">
        <v>0</v>
      </c>
      <c r="I63" s="3">
        <v>0</v>
      </c>
      <c r="J63" s="3">
        <v>0</v>
      </c>
      <c r="K63" s="3">
        <v>0</v>
      </c>
      <c r="L63" s="3">
        <v>3.0226666666666664</v>
      </c>
      <c r="M63" s="3">
        <v>0</v>
      </c>
      <c r="N63" s="3">
        <v>0</v>
      </c>
      <c r="O63" s="3">
        <v>0</v>
      </c>
      <c r="P63" s="3">
        <v>0</v>
      </c>
      <c r="Q63" s="3">
        <v>0</v>
      </c>
      <c r="R63" s="3">
        <v>0</v>
      </c>
      <c r="S63" s="3">
        <v>15.893999999999995</v>
      </c>
      <c r="T63" s="3">
        <v>13.225222222222225</v>
      </c>
      <c r="U63" s="3">
        <v>0</v>
      </c>
      <c r="V63" s="3">
        <v>0.8517159571010724</v>
      </c>
      <c r="W63" s="3">
        <v>20.375222222222227</v>
      </c>
      <c r="X63" s="39">
        <v>11.836777777777778</v>
      </c>
      <c r="Y63" s="16">
        <v>4.8141111111111092</v>
      </c>
      <c r="Z63" s="3">
        <v>1.0829866753331168</v>
      </c>
      <c r="AA63" s="3">
        <v>0</v>
      </c>
      <c r="AB63" s="3">
        <v>0</v>
      </c>
      <c r="AC63" s="3">
        <v>0</v>
      </c>
      <c r="AD63" s="3">
        <v>5.6888888888888891</v>
      </c>
      <c r="AE63" s="3">
        <v>0</v>
      </c>
      <c r="AF63" s="3">
        <v>0</v>
      </c>
      <c r="AG63" s="3">
        <v>0</v>
      </c>
      <c r="AH63" s="3" t="s">
        <v>378</v>
      </c>
      <c r="AI63" s="16">
        <v>8</v>
      </c>
    </row>
    <row r="64" spans="1:35" x14ac:dyDescent="0.2">
      <c r="A64" s="1" t="s">
        <v>154</v>
      </c>
      <c r="B64" s="1" t="s">
        <v>268</v>
      </c>
      <c r="C64" s="1" t="s">
        <v>174</v>
      </c>
      <c r="D64" s="1" t="s">
        <v>175</v>
      </c>
      <c r="E64" s="3">
        <v>25.044444444444444</v>
      </c>
      <c r="F64" s="3">
        <v>5.1555555555555559</v>
      </c>
      <c r="G64" s="3">
        <v>0.41111111111111109</v>
      </c>
      <c r="H64" s="3">
        <v>0</v>
      </c>
      <c r="I64" s="3">
        <v>0.62311111111111106</v>
      </c>
      <c r="J64" s="3">
        <v>0</v>
      </c>
      <c r="K64" s="3">
        <v>0</v>
      </c>
      <c r="L64" s="3">
        <v>2.2160000000000002</v>
      </c>
      <c r="M64" s="3">
        <v>0</v>
      </c>
      <c r="N64" s="3">
        <v>4.7234444444444428</v>
      </c>
      <c r="O64" s="3">
        <v>0.18860248447204964</v>
      </c>
      <c r="P64" s="3">
        <v>5.3562222222222227</v>
      </c>
      <c r="Q64" s="3">
        <v>0</v>
      </c>
      <c r="R64" s="3">
        <v>0.21386867790594499</v>
      </c>
      <c r="S64" s="3">
        <v>11.039555555555552</v>
      </c>
      <c r="T64" s="3">
        <v>5.6152222222222212</v>
      </c>
      <c r="U64" s="3">
        <v>0</v>
      </c>
      <c r="V64" s="3">
        <v>0.66500887311446299</v>
      </c>
      <c r="W64" s="3">
        <v>10.384444444444444</v>
      </c>
      <c r="X64" s="39">
        <v>11.067888888888886</v>
      </c>
      <c r="Y64" s="16">
        <v>5.8774444444444445</v>
      </c>
      <c r="Z64" s="3">
        <v>1.0912511091393076</v>
      </c>
      <c r="AA64" s="3">
        <v>0</v>
      </c>
      <c r="AB64" s="3">
        <v>6.6666666666666666E-2</v>
      </c>
      <c r="AC64" s="3">
        <v>0</v>
      </c>
      <c r="AD64" s="3">
        <v>0</v>
      </c>
      <c r="AE64" s="3">
        <v>0</v>
      </c>
      <c r="AF64" s="3">
        <v>0</v>
      </c>
      <c r="AG64" s="3">
        <v>0</v>
      </c>
      <c r="AH64" s="3" t="s">
        <v>379</v>
      </c>
      <c r="AI64" s="16">
        <v>8</v>
      </c>
    </row>
    <row r="65" spans="1:35" x14ac:dyDescent="0.2">
      <c r="A65" s="1" t="s">
        <v>154</v>
      </c>
      <c r="B65" s="1" t="s">
        <v>269</v>
      </c>
      <c r="C65" s="1" t="s">
        <v>234</v>
      </c>
      <c r="D65" s="1" t="s">
        <v>179</v>
      </c>
      <c r="E65" s="3">
        <v>48.388888888888886</v>
      </c>
      <c r="F65" s="3">
        <v>18.492000000000001</v>
      </c>
      <c r="G65" s="3">
        <v>0</v>
      </c>
      <c r="H65" s="3">
        <v>0.36611111111111128</v>
      </c>
      <c r="I65" s="3">
        <v>1.2833333333333334</v>
      </c>
      <c r="J65" s="3">
        <v>0</v>
      </c>
      <c r="K65" s="3">
        <v>0</v>
      </c>
      <c r="L65" s="3">
        <v>0.6757777777777777</v>
      </c>
      <c r="M65" s="3">
        <v>4.4626666666666663</v>
      </c>
      <c r="N65" s="3">
        <v>0</v>
      </c>
      <c r="O65" s="3">
        <v>9.2225028702640641E-2</v>
      </c>
      <c r="P65" s="3">
        <v>0</v>
      </c>
      <c r="Q65" s="3">
        <v>4.5647777777777767</v>
      </c>
      <c r="R65" s="3">
        <v>9.4335246842709511E-2</v>
      </c>
      <c r="S65" s="3">
        <v>4.6230000000000002</v>
      </c>
      <c r="T65" s="3">
        <v>5.2856666666666667</v>
      </c>
      <c r="U65" s="3">
        <v>0</v>
      </c>
      <c r="V65" s="3">
        <v>0.20477152698048223</v>
      </c>
      <c r="W65" s="3">
        <v>5.6802222222222216</v>
      </c>
      <c r="X65" s="39">
        <v>5.4495555555555537</v>
      </c>
      <c r="Y65" s="16">
        <v>0</v>
      </c>
      <c r="Z65" s="3">
        <v>0.23000688863375426</v>
      </c>
      <c r="AA65" s="3">
        <v>0</v>
      </c>
      <c r="AB65" s="3">
        <v>0</v>
      </c>
      <c r="AC65" s="3">
        <v>0</v>
      </c>
      <c r="AD65" s="3">
        <v>0</v>
      </c>
      <c r="AE65" s="3">
        <v>0</v>
      </c>
      <c r="AF65" s="3">
        <v>0.20555555555555555</v>
      </c>
      <c r="AG65" s="3">
        <v>0</v>
      </c>
      <c r="AH65" s="3" t="s">
        <v>380</v>
      </c>
      <c r="AI65" s="16">
        <v>8</v>
      </c>
    </row>
    <row r="66" spans="1:35" x14ac:dyDescent="0.2">
      <c r="A66" s="1" t="s">
        <v>154</v>
      </c>
      <c r="B66" s="1" t="s">
        <v>270</v>
      </c>
      <c r="C66" s="1" t="s">
        <v>271</v>
      </c>
      <c r="D66" s="1" t="s">
        <v>165</v>
      </c>
      <c r="E66" s="3">
        <v>31.366666666666667</v>
      </c>
      <c r="F66" s="3">
        <v>5.6</v>
      </c>
      <c r="G66" s="3">
        <v>0.51111111111111107</v>
      </c>
      <c r="H66" s="3">
        <v>0</v>
      </c>
      <c r="I66" s="3">
        <v>0.77777777777777779</v>
      </c>
      <c r="J66" s="3">
        <v>0</v>
      </c>
      <c r="K66" s="3">
        <v>0</v>
      </c>
      <c r="L66" s="3">
        <v>0.6005555555555554</v>
      </c>
      <c r="M66" s="3">
        <v>0</v>
      </c>
      <c r="N66" s="3">
        <v>5.7338888888888899</v>
      </c>
      <c r="O66" s="3">
        <v>0.18280198370527811</v>
      </c>
      <c r="P66" s="3">
        <v>0</v>
      </c>
      <c r="Q66" s="3">
        <v>5.1863333333333346</v>
      </c>
      <c r="R66" s="3">
        <v>0.16534537725823595</v>
      </c>
      <c r="S66" s="3">
        <v>6.1143333333333354</v>
      </c>
      <c r="T66" s="3">
        <v>4.6396666666666668</v>
      </c>
      <c r="U66" s="3">
        <v>0</v>
      </c>
      <c r="V66" s="3">
        <v>0.34284803400637626</v>
      </c>
      <c r="W66" s="3">
        <v>6.6343333333333341</v>
      </c>
      <c r="X66" s="39">
        <v>5.3326666666666664</v>
      </c>
      <c r="Y66" s="16">
        <v>0</v>
      </c>
      <c r="Z66" s="3">
        <v>0.38151965993623804</v>
      </c>
      <c r="AA66" s="3">
        <v>0</v>
      </c>
      <c r="AB66" s="3">
        <v>0</v>
      </c>
      <c r="AC66" s="3">
        <v>0</v>
      </c>
      <c r="AD66" s="3">
        <v>0</v>
      </c>
      <c r="AE66" s="3">
        <v>0</v>
      </c>
      <c r="AF66" s="3">
        <v>0</v>
      </c>
      <c r="AG66" s="3">
        <v>0</v>
      </c>
      <c r="AH66" s="3" t="s">
        <v>381</v>
      </c>
      <c r="AI66" s="16">
        <v>8</v>
      </c>
    </row>
    <row r="67" spans="1:35" x14ac:dyDescent="0.2">
      <c r="A67" s="1" t="s">
        <v>154</v>
      </c>
      <c r="B67" s="1" t="s">
        <v>272</v>
      </c>
      <c r="C67" s="1" t="s">
        <v>243</v>
      </c>
      <c r="D67" s="1" t="s">
        <v>160</v>
      </c>
      <c r="E67" s="3">
        <v>29.355555555555554</v>
      </c>
      <c r="F67" s="3">
        <v>5.6888888888888891</v>
      </c>
      <c r="G67" s="3">
        <v>0</v>
      </c>
      <c r="H67" s="3">
        <v>0</v>
      </c>
      <c r="I67" s="3">
        <v>0</v>
      </c>
      <c r="J67" s="3">
        <v>0</v>
      </c>
      <c r="K67" s="3">
        <v>0</v>
      </c>
      <c r="L67" s="3">
        <v>2.0267777777777782</v>
      </c>
      <c r="M67" s="3">
        <v>0</v>
      </c>
      <c r="N67" s="3">
        <v>0</v>
      </c>
      <c r="O67" s="3">
        <v>0</v>
      </c>
      <c r="P67" s="3">
        <v>0</v>
      </c>
      <c r="Q67" s="3">
        <v>0</v>
      </c>
      <c r="R67" s="3">
        <v>0</v>
      </c>
      <c r="S67" s="3">
        <v>12.960222222222221</v>
      </c>
      <c r="T67" s="3">
        <v>12.345444444444448</v>
      </c>
      <c r="U67" s="3">
        <v>0</v>
      </c>
      <c r="V67" s="3">
        <v>0.86204012112036343</v>
      </c>
      <c r="W67" s="3">
        <v>12.586999999999994</v>
      </c>
      <c r="X67" s="39">
        <v>10.773888888888891</v>
      </c>
      <c r="Y67" s="16">
        <v>0</v>
      </c>
      <c r="Z67" s="3">
        <v>0.79579106737320204</v>
      </c>
      <c r="AA67" s="3">
        <v>0</v>
      </c>
      <c r="AB67" s="3">
        <v>0</v>
      </c>
      <c r="AC67" s="3">
        <v>0</v>
      </c>
      <c r="AD67" s="3">
        <v>0</v>
      </c>
      <c r="AE67" s="3">
        <v>0</v>
      </c>
      <c r="AF67" s="3">
        <v>0</v>
      </c>
      <c r="AG67" s="3">
        <v>0</v>
      </c>
      <c r="AH67" s="3" t="s">
        <v>382</v>
      </c>
      <c r="AI67" s="16">
        <v>8</v>
      </c>
    </row>
    <row r="68" spans="1:35" x14ac:dyDescent="0.2">
      <c r="A68" s="1" t="s">
        <v>154</v>
      </c>
      <c r="B68" s="1" t="s">
        <v>273</v>
      </c>
      <c r="C68" s="1" t="s">
        <v>205</v>
      </c>
      <c r="D68" s="1" t="s">
        <v>200</v>
      </c>
      <c r="E68" s="3">
        <v>10.8</v>
      </c>
      <c r="F68" s="3">
        <v>4.6704444444444455</v>
      </c>
      <c r="G68" s="3">
        <v>0.28888888888888886</v>
      </c>
      <c r="H68" s="3">
        <v>0.1111111111111111</v>
      </c>
      <c r="I68" s="3">
        <v>0.20277777777777778</v>
      </c>
      <c r="J68" s="3">
        <v>0</v>
      </c>
      <c r="K68" s="3">
        <v>0</v>
      </c>
      <c r="L68" s="3">
        <v>0.46466666666666662</v>
      </c>
      <c r="M68" s="3">
        <v>0.64444444444444449</v>
      </c>
      <c r="N68" s="3">
        <v>5.2976666666666699</v>
      </c>
      <c r="O68" s="3">
        <v>0.55019547325102913</v>
      </c>
      <c r="P68" s="3">
        <v>0</v>
      </c>
      <c r="Q68" s="3">
        <v>0</v>
      </c>
      <c r="R68" s="3">
        <v>0</v>
      </c>
      <c r="S68" s="3">
        <v>4.5752222222222212</v>
      </c>
      <c r="T68" s="3">
        <v>5.2075555555555564</v>
      </c>
      <c r="U68" s="3">
        <v>0</v>
      </c>
      <c r="V68" s="3">
        <v>0.905812757201646</v>
      </c>
      <c r="W68" s="3">
        <v>8.0752222222222212</v>
      </c>
      <c r="X68" s="39">
        <v>4.8912222222222237</v>
      </c>
      <c r="Y68" s="16">
        <v>1.5316666666666665</v>
      </c>
      <c r="Z68" s="3">
        <v>1.342417695473251</v>
      </c>
      <c r="AA68" s="3">
        <v>0</v>
      </c>
      <c r="AB68" s="3">
        <v>2.4844444444444442</v>
      </c>
      <c r="AC68" s="3">
        <v>0</v>
      </c>
      <c r="AD68" s="3">
        <v>0</v>
      </c>
      <c r="AE68" s="3">
        <v>0</v>
      </c>
      <c r="AF68" s="3">
        <v>0</v>
      </c>
      <c r="AG68" s="3">
        <v>0</v>
      </c>
      <c r="AH68" s="3" t="s">
        <v>383</v>
      </c>
      <c r="AI68" s="16">
        <v>8</v>
      </c>
    </row>
    <row r="69" spans="1:35" x14ac:dyDescent="0.2">
      <c r="A69" s="1" t="s">
        <v>154</v>
      </c>
      <c r="B69" s="1" t="s">
        <v>274</v>
      </c>
      <c r="C69" s="1" t="s">
        <v>275</v>
      </c>
      <c r="D69" s="1" t="s">
        <v>160</v>
      </c>
      <c r="E69" s="3">
        <v>34.43333333333333</v>
      </c>
      <c r="F69" s="3">
        <v>4.8</v>
      </c>
      <c r="G69" s="3">
        <v>3.9555555555555557</v>
      </c>
      <c r="H69" s="3">
        <v>0</v>
      </c>
      <c r="I69" s="3">
        <v>1.068888888888889</v>
      </c>
      <c r="J69" s="3">
        <v>3.3777777777777778</v>
      </c>
      <c r="K69" s="3">
        <v>0</v>
      </c>
      <c r="L69" s="3">
        <v>0.19666666666666666</v>
      </c>
      <c r="M69" s="3">
        <v>5.0873333333333335</v>
      </c>
      <c r="N69" s="3">
        <v>0</v>
      </c>
      <c r="O69" s="3">
        <v>0.14774443368828657</v>
      </c>
      <c r="P69" s="3">
        <v>0</v>
      </c>
      <c r="Q69" s="3">
        <v>1.9032222222222224</v>
      </c>
      <c r="R69" s="3">
        <v>5.5272668602775098E-2</v>
      </c>
      <c r="S69" s="3">
        <v>1.254777777777778</v>
      </c>
      <c r="T69" s="3">
        <v>6.9655555555555528</v>
      </c>
      <c r="U69" s="3">
        <v>0</v>
      </c>
      <c r="V69" s="3">
        <v>0.23873184898354302</v>
      </c>
      <c r="W69" s="3">
        <v>12.583222222222226</v>
      </c>
      <c r="X69" s="39">
        <v>6.1546666666666665</v>
      </c>
      <c r="Y69" s="16">
        <v>0.60099999999999998</v>
      </c>
      <c r="Z69" s="3">
        <v>0.56163278476928058</v>
      </c>
      <c r="AA69" s="3">
        <v>0</v>
      </c>
      <c r="AB69" s="3">
        <v>0</v>
      </c>
      <c r="AC69" s="3">
        <v>0</v>
      </c>
      <c r="AD69" s="3">
        <v>0</v>
      </c>
      <c r="AE69" s="3">
        <v>0</v>
      </c>
      <c r="AF69" s="3">
        <v>0</v>
      </c>
      <c r="AG69" s="3">
        <v>0</v>
      </c>
      <c r="AH69" s="3" t="s">
        <v>384</v>
      </c>
      <c r="AI69" s="16">
        <v>8</v>
      </c>
    </row>
    <row r="70" spans="1:35" x14ac:dyDescent="0.2">
      <c r="A70" s="1" t="s">
        <v>154</v>
      </c>
      <c r="B70" s="1" t="s">
        <v>276</v>
      </c>
      <c r="C70" s="1" t="s">
        <v>205</v>
      </c>
      <c r="D70" s="1" t="s">
        <v>200</v>
      </c>
      <c r="E70" s="3">
        <v>22.666666666666668</v>
      </c>
      <c r="F70" s="3">
        <v>5.6888888888888891</v>
      </c>
      <c r="G70" s="3">
        <v>0.8666666666666667</v>
      </c>
      <c r="H70" s="3">
        <v>0</v>
      </c>
      <c r="I70" s="3">
        <v>1.2444444444444445</v>
      </c>
      <c r="J70" s="3">
        <v>0.56666666666666665</v>
      </c>
      <c r="K70" s="3">
        <v>0</v>
      </c>
      <c r="L70" s="3">
        <v>0.78288888888888897</v>
      </c>
      <c r="M70" s="3">
        <v>0</v>
      </c>
      <c r="N70" s="3">
        <v>0</v>
      </c>
      <c r="O70" s="3">
        <v>0</v>
      </c>
      <c r="P70" s="3">
        <v>0</v>
      </c>
      <c r="Q70" s="3">
        <v>0.46477777777777773</v>
      </c>
      <c r="R70" s="3">
        <v>2.0504901960784312E-2</v>
      </c>
      <c r="S70" s="3">
        <v>7.2698888888888868</v>
      </c>
      <c r="T70" s="3">
        <v>5.1832222222222226</v>
      </c>
      <c r="U70" s="3">
        <v>0</v>
      </c>
      <c r="V70" s="3">
        <v>0.54940196078431358</v>
      </c>
      <c r="W70" s="3">
        <v>11.581444444444449</v>
      </c>
      <c r="X70" s="39">
        <v>7.099444444444444</v>
      </c>
      <c r="Y70" s="16">
        <v>6.4592222222222215</v>
      </c>
      <c r="Z70" s="3">
        <v>1.1091225490196082</v>
      </c>
      <c r="AA70" s="3">
        <v>0</v>
      </c>
      <c r="AB70" s="3">
        <v>0</v>
      </c>
      <c r="AC70" s="3">
        <v>0</v>
      </c>
      <c r="AD70" s="3">
        <v>0</v>
      </c>
      <c r="AE70" s="3">
        <v>0</v>
      </c>
      <c r="AF70" s="3">
        <v>0</v>
      </c>
      <c r="AG70" s="3">
        <v>0</v>
      </c>
      <c r="AH70" s="3" t="s">
        <v>385</v>
      </c>
      <c r="AI70" s="16">
        <v>8</v>
      </c>
    </row>
    <row r="71" spans="1:35" x14ac:dyDescent="0.2">
      <c r="A71" s="1" t="s">
        <v>154</v>
      </c>
      <c r="B71" s="1" t="s">
        <v>277</v>
      </c>
      <c r="C71" s="1" t="s">
        <v>162</v>
      </c>
      <c r="D71" s="1" t="s">
        <v>157</v>
      </c>
      <c r="E71" s="3">
        <v>101.72222222222223</v>
      </c>
      <c r="F71" s="3">
        <v>52.804555555555531</v>
      </c>
      <c r="G71" s="3">
        <v>0</v>
      </c>
      <c r="H71" s="3">
        <v>0.56688888888888889</v>
      </c>
      <c r="I71" s="3">
        <v>1.5277777777777777</v>
      </c>
      <c r="J71" s="3">
        <v>0</v>
      </c>
      <c r="K71" s="3">
        <v>0</v>
      </c>
      <c r="L71" s="3">
        <v>5.4523333333333328</v>
      </c>
      <c r="M71" s="3">
        <v>0</v>
      </c>
      <c r="N71" s="3">
        <v>11.184555555555555</v>
      </c>
      <c r="O71" s="3">
        <v>0.10995193883123974</v>
      </c>
      <c r="P71" s="3">
        <v>11.174999999999999</v>
      </c>
      <c r="Q71" s="3">
        <v>14.456111111111108</v>
      </c>
      <c r="R71" s="3">
        <v>0.25197160021845982</v>
      </c>
      <c r="S71" s="3">
        <v>4.368444444444445</v>
      </c>
      <c r="T71" s="3">
        <v>7.9582222222222239</v>
      </c>
      <c r="U71" s="3">
        <v>0</v>
      </c>
      <c r="V71" s="3">
        <v>0.12117968323320591</v>
      </c>
      <c r="W71" s="3">
        <v>10.559777777777779</v>
      </c>
      <c r="X71" s="39">
        <v>8.3415555555555603</v>
      </c>
      <c r="Y71" s="16">
        <v>0</v>
      </c>
      <c r="Z71" s="3">
        <v>0.18581321682140914</v>
      </c>
      <c r="AA71" s="3">
        <v>0</v>
      </c>
      <c r="AB71" s="3">
        <v>0</v>
      </c>
      <c r="AC71" s="3">
        <v>0</v>
      </c>
      <c r="AD71" s="3">
        <v>0</v>
      </c>
      <c r="AE71" s="3">
        <v>0</v>
      </c>
      <c r="AF71" s="3">
        <v>0</v>
      </c>
      <c r="AG71" s="3">
        <v>0</v>
      </c>
      <c r="AH71" s="3" t="s">
        <v>386</v>
      </c>
      <c r="AI71" s="16">
        <v>8</v>
      </c>
    </row>
    <row r="72" spans="1:35" x14ac:dyDescent="0.2">
      <c r="A72" s="1" t="s">
        <v>154</v>
      </c>
      <c r="B72" s="1" t="s">
        <v>278</v>
      </c>
      <c r="C72" s="1" t="s">
        <v>171</v>
      </c>
      <c r="D72" s="1" t="s">
        <v>172</v>
      </c>
      <c r="E72" s="3">
        <v>14.433333333333334</v>
      </c>
      <c r="F72" s="3">
        <v>5.1830000000000007</v>
      </c>
      <c r="G72" s="3">
        <v>8.3333333333333329E-2</v>
      </c>
      <c r="H72" s="3">
        <v>0.1</v>
      </c>
      <c r="I72" s="3">
        <v>0.22500000000000001</v>
      </c>
      <c r="J72" s="3">
        <v>0</v>
      </c>
      <c r="K72" s="3">
        <v>0</v>
      </c>
      <c r="L72" s="3">
        <v>7.5333333333333335E-2</v>
      </c>
      <c r="M72" s="3">
        <v>4.3531111111111116</v>
      </c>
      <c r="N72" s="3">
        <v>0</v>
      </c>
      <c r="O72" s="3">
        <v>0.30160123171670516</v>
      </c>
      <c r="P72" s="3">
        <v>0</v>
      </c>
      <c r="Q72" s="3">
        <v>0</v>
      </c>
      <c r="R72" s="3">
        <v>0</v>
      </c>
      <c r="S72" s="3">
        <v>3.5891111111111109</v>
      </c>
      <c r="T72" s="3">
        <v>4.0971111111111114</v>
      </c>
      <c r="U72" s="3">
        <v>0</v>
      </c>
      <c r="V72" s="3">
        <v>0.53253271747498077</v>
      </c>
      <c r="W72" s="3">
        <v>1.4008888888888891</v>
      </c>
      <c r="X72" s="39">
        <v>5.1080000000000005</v>
      </c>
      <c r="Y72" s="16">
        <v>0</v>
      </c>
      <c r="Z72" s="3">
        <v>0.45096227867590455</v>
      </c>
      <c r="AA72" s="3">
        <v>0</v>
      </c>
      <c r="AB72" s="3">
        <v>4.5587777777777765</v>
      </c>
      <c r="AC72" s="3">
        <v>0</v>
      </c>
      <c r="AD72" s="3">
        <v>0</v>
      </c>
      <c r="AE72" s="3">
        <v>0</v>
      </c>
      <c r="AF72" s="3">
        <v>0</v>
      </c>
      <c r="AG72" s="3">
        <v>0</v>
      </c>
      <c r="AH72" s="3" t="s">
        <v>387</v>
      </c>
      <c r="AI72" s="16">
        <v>8</v>
      </c>
    </row>
    <row r="73" spans="1:35" x14ac:dyDescent="0.2">
      <c r="A73" s="1" t="s">
        <v>154</v>
      </c>
      <c r="B73" s="1" t="s">
        <v>279</v>
      </c>
      <c r="C73" s="1" t="s">
        <v>280</v>
      </c>
      <c r="D73" s="1" t="s">
        <v>179</v>
      </c>
      <c r="E73" s="3">
        <v>30.111111111111111</v>
      </c>
      <c r="F73" s="3">
        <v>5.2222222222222223</v>
      </c>
      <c r="G73" s="3">
        <v>1.4</v>
      </c>
      <c r="H73" s="3">
        <v>0.1</v>
      </c>
      <c r="I73" s="3">
        <v>1.1166666666666667</v>
      </c>
      <c r="J73" s="3">
        <v>0</v>
      </c>
      <c r="K73" s="3">
        <v>0</v>
      </c>
      <c r="L73" s="3">
        <v>3.7726666666666655</v>
      </c>
      <c r="M73" s="3">
        <v>4.8617777777777755</v>
      </c>
      <c r="N73" s="3">
        <v>0</v>
      </c>
      <c r="O73" s="3">
        <v>0.16146125461254604</v>
      </c>
      <c r="P73" s="3">
        <v>0</v>
      </c>
      <c r="Q73" s="3">
        <v>3.3737777777777782</v>
      </c>
      <c r="R73" s="3">
        <v>0.11204428044280444</v>
      </c>
      <c r="S73" s="3">
        <v>12.89977777777778</v>
      </c>
      <c r="T73" s="3">
        <v>12.161444444444443</v>
      </c>
      <c r="U73" s="3">
        <v>0</v>
      </c>
      <c r="V73" s="3">
        <v>0.83229151291512926</v>
      </c>
      <c r="W73" s="3">
        <v>21.668777777777777</v>
      </c>
      <c r="X73" s="39">
        <v>12.504222222222221</v>
      </c>
      <c r="Y73" s="16">
        <v>0.44111111111111106</v>
      </c>
      <c r="Z73" s="3">
        <v>1.1495461254612547</v>
      </c>
      <c r="AA73" s="3">
        <v>0</v>
      </c>
      <c r="AB73" s="3">
        <v>0.2174444444444445</v>
      </c>
      <c r="AC73" s="3">
        <v>0</v>
      </c>
      <c r="AD73" s="3">
        <v>0</v>
      </c>
      <c r="AE73" s="3">
        <v>0</v>
      </c>
      <c r="AF73" s="3">
        <v>0</v>
      </c>
      <c r="AG73" s="3">
        <v>0</v>
      </c>
      <c r="AH73" s="3" t="s">
        <v>388</v>
      </c>
      <c r="AI73" s="16">
        <v>8</v>
      </c>
    </row>
    <row r="74" spans="1:35" x14ac:dyDescent="0.2">
      <c r="A74" s="1" t="s">
        <v>154</v>
      </c>
      <c r="B74" s="1" t="s">
        <v>281</v>
      </c>
      <c r="C74" s="1" t="s">
        <v>282</v>
      </c>
      <c r="D74" s="1" t="s">
        <v>283</v>
      </c>
      <c r="E74" s="3">
        <v>30.177777777777777</v>
      </c>
      <c r="F74" s="3">
        <v>5.6</v>
      </c>
      <c r="G74" s="3">
        <v>0.33333333333333331</v>
      </c>
      <c r="H74" s="3">
        <v>0</v>
      </c>
      <c r="I74" s="3">
        <v>0.26666666666666666</v>
      </c>
      <c r="J74" s="3">
        <v>0</v>
      </c>
      <c r="K74" s="3">
        <v>0</v>
      </c>
      <c r="L74" s="3">
        <v>0</v>
      </c>
      <c r="M74" s="3">
        <v>0</v>
      </c>
      <c r="N74" s="3">
        <v>3.8494444444444449</v>
      </c>
      <c r="O74" s="3">
        <v>0.12755891016200296</v>
      </c>
      <c r="P74" s="3">
        <v>0</v>
      </c>
      <c r="Q74" s="3">
        <v>4.2010000000000005</v>
      </c>
      <c r="R74" s="3">
        <v>0.13920839469808544</v>
      </c>
      <c r="S74" s="3">
        <v>0.87044444444444435</v>
      </c>
      <c r="T74" s="3">
        <v>4.2298888888888877</v>
      </c>
      <c r="U74" s="3">
        <v>0</v>
      </c>
      <c r="V74" s="3">
        <v>0.16900957290132543</v>
      </c>
      <c r="W74" s="3">
        <v>2.1595555555555555</v>
      </c>
      <c r="X74" s="39">
        <v>2.2604444444444445</v>
      </c>
      <c r="Y74" s="16">
        <v>0</v>
      </c>
      <c r="Z74" s="3">
        <v>0.14646539027982328</v>
      </c>
      <c r="AA74" s="3">
        <v>0</v>
      </c>
      <c r="AB74" s="3">
        <v>0</v>
      </c>
      <c r="AC74" s="3">
        <v>0</v>
      </c>
      <c r="AD74" s="3">
        <v>0</v>
      </c>
      <c r="AE74" s="3">
        <v>0</v>
      </c>
      <c r="AF74" s="3">
        <v>0</v>
      </c>
      <c r="AG74" s="3">
        <v>0</v>
      </c>
      <c r="AH74" s="3" t="s">
        <v>389</v>
      </c>
      <c r="AI74" s="16">
        <v>8</v>
      </c>
    </row>
    <row r="75" spans="1:35" x14ac:dyDescent="0.2">
      <c r="A75" s="1" t="s">
        <v>154</v>
      </c>
      <c r="B75" s="1" t="s">
        <v>284</v>
      </c>
      <c r="C75" s="1" t="s">
        <v>285</v>
      </c>
      <c r="D75" s="1" t="s">
        <v>160</v>
      </c>
      <c r="E75" s="3">
        <v>19.855555555555554</v>
      </c>
      <c r="F75" s="3">
        <v>4.7452222222222211</v>
      </c>
      <c r="G75" s="3">
        <v>0.26666666666666666</v>
      </c>
      <c r="H75" s="3">
        <v>0.1111111111111111</v>
      </c>
      <c r="I75" s="3">
        <v>0.38333333333333336</v>
      </c>
      <c r="J75" s="3">
        <v>0</v>
      </c>
      <c r="K75" s="3">
        <v>0</v>
      </c>
      <c r="L75" s="3">
        <v>1.6466666666666669</v>
      </c>
      <c r="M75" s="3">
        <v>0.5</v>
      </c>
      <c r="N75" s="3">
        <v>4.4674444444444434</v>
      </c>
      <c r="O75" s="3">
        <v>0.25017907106883042</v>
      </c>
      <c r="P75" s="3">
        <v>0</v>
      </c>
      <c r="Q75" s="3">
        <v>0</v>
      </c>
      <c r="R75" s="3">
        <v>0</v>
      </c>
      <c r="S75" s="3">
        <v>5.407222222222221</v>
      </c>
      <c r="T75" s="3">
        <v>9.5329999999999995</v>
      </c>
      <c r="U75" s="3">
        <v>0</v>
      </c>
      <c r="V75" s="3">
        <v>0.75244543928371577</v>
      </c>
      <c r="W75" s="3">
        <v>5.3434444444444438</v>
      </c>
      <c r="X75" s="39">
        <v>12.938777777777778</v>
      </c>
      <c r="Y75" s="16">
        <v>0</v>
      </c>
      <c r="Z75" s="3">
        <v>0.92076105204252956</v>
      </c>
      <c r="AA75" s="3">
        <v>0</v>
      </c>
      <c r="AB75" s="3">
        <v>2.8177777777777777</v>
      </c>
      <c r="AC75" s="3">
        <v>0</v>
      </c>
      <c r="AD75" s="3">
        <v>0</v>
      </c>
      <c r="AE75" s="3">
        <v>0</v>
      </c>
      <c r="AF75" s="3">
        <v>0</v>
      </c>
      <c r="AG75" s="3">
        <v>0</v>
      </c>
      <c r="AH75" s="3" t="s">
        <v>390</v>
      </c>
      <c r="AI75" s="16">
        <v>8</v>
      </c>
    </row>
    <row r="76" spans="1:35" x14ac:dyDescent="0.2">
      <c r="A76" s="1" t="s">
        <v>154</v>
      </c>
      <c r="B76" s="1" t="s">
        <v>286</v>
      </c>
      <c r="C76" s="1" t="s">
        <v>216</v>
      </c>
      <c r="D76" s="1" t="s">
        <v>200</v>
      </c>
      <c r="E76" s="3">
        <v>73.844444444444449</v>
      </c>
      <c r="F76" s="3">
        <v>4.9738888888888884</v>
      </c>
      <c r="G76" s="3">
        <v>0.57777777777777772</v>
      </c>
      <c r="H76" s="3">
        <v>0.34444444444444444</v>
      </c>
      <c r="I76" s="3">
        <v>1.5777777777777777</v>
      </c>
      <c r="J76" s="3">
        <v>0</v>
      </c>
      <c r="K76" s="3">
        <v>0</v>
      </c>
      <c r="L76" s="3">
        <v>4.7145555555555561</v>
      </c>
      <c r="M76" s="3">
        <v>9.3705555555555566</v>
      </c>
      <c r="N76" s="3">
        <v>0</v>
      </c>
      <c r="O76" s="3">
        <v>0.12689587721938009</v>
      </c>
      <c r="P76" s="3">
        <v>0</v>
      </c>
      <c r="Q76" s="3">
        <v>1.8538888888888889</v>
      </c>
      <c r="R76" s="3">
        <v>2.5105326512187782E-2</v>
      </c>
      <c r="S76" s="3">
        <v>5.2934444444444475</v>
      </c>
      <c r="T76" s="3">
        <v>9.8009999999999984</v>
      </c>
      <c r="U76" s="3">
        <v>14.952333333333334</v>
      </c>
      <c r="V76" s="3">
        <v>0.40689286789046042</v>
      </c>
      <c r="W76" s="3">
        <v>9.790222222222221</v>
      </c>
      <c r="X76" s="39">
        <v>15.350000000000003</v>
      </c>
      <c r="Y76" s="16">
        <v>1.173888888888889</v>
      </c>
      <c r="Z76" s="3">
        <v>0.35634517002708399</v>
      </c>
      <c r="AA76" s="3">
        <v>0</v>
      </c>
      <c r="AB76" s="3">
        <v>5.616888888888889</v>
      </c>
      <c r="AC76" s="3">
        <v>0</v>
      </c>
      <c r="AD76" s="3">
        <v>0</v>
      </c>
      <c r="AE76" s="3">
        <v>0</v>
      </c>
      <c r="AF76" s="3">
        <v>0</v>
      </c>
      <c r="AG76" s="3">
        <v>0</v>
      </c>
      <c r="AH76" s="3" t="s">
        <v>391</v>
      </c>
      <c r="AI76" s="16">
        <v>8</v>
      </c>
    </row>
    <row r="77" spans="1:35" x14ac:dyDescent="0.2">
      <c r="A77" s="1" t="s">
        <v>154</v>
      </c>
      <c r="B77" s="1" t="s">
        <v>287</v>
      </c>
      <c r="C77" s="1" t="s">
        <v>275</v>
      </c>
      <c r="D77" s="1" t="s">
        <v>160</v>
      </c>
      <c r="E77" s="3">
        <v>43.844444444444441</v>
      </c>
      <c r="F77" s="3">
        <v>5.4222222222222225</v>
      </c>
      <c r="G77" s="3">
        <v>0</v>
      </c>
      <c r="H77" s="3">
        <v>0</v>
      </c>
      <c r="I77" s="3">
        <v>5.5555555555555554</v>
      </c>
      <c r="J77" s="3">
        <v>0</v>
      </c>
      <c r="K77" s="3">
        <v>0</v>
      </c>
      <c r="L77" s="3">
        <v>7.9638888888888886</v>
      </c>
      <c r="M77" s="3">
        <v>9.844444444444445</v>
      </c>
      <c r="N77" s="3">
        <v>0</v>
      </c>
      <c r="O77" s="3">
        <v>0.22453117080587939</v>
      </c>
      <c r="P77" s="3">
        <v>8.0749999999999993</v>
      </c>
      <c r="Q77" s="3">
        <v>0</v>
      </c>
      <c r="R77" s="3">
        <v>0.18417384693360364</v>
      </c>
      <c r="S77" s="3">
        <v>4.6194444444444445</v>
      </c>
      <c r="T77" s="3">
        <v>5.0861111111111112</v>
      </c>
      <c r="U77" s="3">
        <v>0</v>
      </c>
      <c r="V77" s="3">
        <v>0.22136340598074</v>
      </c>
      <c r="W77" s="3">
        <v>5.4138888888888888</v>
      </c>
      <c r="X77" s="39">
        <v>7.4749999999999996</v>
      </c>
      <c r="Y77" s="16">
        <v>4.8611111111111107</v>
      </c>
      <c r="Z77" s="3">
        <v>0.40484034465281299</v>
      </c>
      <c r="AA77" s="3">
        <v>0</v>
      </c>
      <c r="AB77" s="3">
        <v>0</v>
      </c>
      <c r="AC77" s="3">
        <v>0</v>
      </c>
      <c r="AD77" s="3">
        <v>9.0833333333333339</v>
      </c>
      <c r="AE77" s="3">
        <v>0</v>
      </c>
      <c r="AF77" s="3">
        <v>89.825000000000003</v>
      </c>
      <c r="AG77" s="3">
        <v>0</v>
      </c>
      <c r="AH77" s="3" t="s">
        <v>392</v>
      </c>
      <c r="AI77" s="16">
        <v>8</v>
      </c>
    </row>
    <row r="78" spans="1:35" x14ac:dyDescent="0.2">
      <c r="A78" s="1" t="s">
        <v>154</v>
      </c>
      <c r="B78" s="1" t="s">
        <v>288</v>
      </c>
      <c r="C78" s="1" t="s">
        <v>289</v>
      </c>
      <c r="D78" s="1" t="s">
        <v>175</v>
      </c>
      <c r="E78" s="3">
        <v>102.9</v>
      </c>
      <c r="F78" s="3">
        <v>44.821777777777797</v>
      </c>
      <c r="G78" s="3">
        <v>0</v>
      </c>
      <c r="H78" s="3">
        <v>0.50300000000000022</v>
      </c>
      <c r="I78" s="3">
        <v>0</v>
      </c>
      <c r="J78" s="3">
        <v>0</v>
      </c>
      <c r="K78" s="3">
        <v>0</v>
      </c>
      <c r="L78" s="3">
        <v>2.8865555555555553</v>
      </c>
      <c r="M78" s="3">
        <v>5.59311111111111</v>
      </c>
      <c r="N78" s="3">
        <v>12.054888888888891</v>
      </c>
      <c r="O78" s="3">
        <v>0.17150631681243927</v>
      </c>
      <c r="P78" s="3">
        <v>6.0215555555555564</v>
      </c>
      <c r="Q78" s="3">
        <v>25.358999999999995</v>
      </c>
      <c r="R78" s="3">
        <v>0.30496166720656515</v>
      </c>
      <c r="S78" s="3">
        <v>5.6444444444444448</v>
      </c>
      <c r="T78" s="3">
        <v>7.900777777777777</v>
      </c>
      <c r="U78" s="3">
        <v>0</v>
      </c>
      <c r="V78" s="3">
        <v>0.13163481265522081</v>
      </c>
      <c r="W78" s="3">
        <v>5.9522222222222236</v>
      </c>
      <c r="X78" s="39">
        <v>7.7025555555555583</v>
      </c>
      <c r="Y78" s="16">
        <v>0</v>
      </c>
      <c r="Z78" s="3">
        <v>0.13269949249541088</v>
      </c>
      <c r="AA78" s="3">
        <v>0</v>
      </c>
      <c r="AB78" s="3">
        <v>0</v>
      </c>
      <c r="AC78" s="3">
        <v>0</v>
      </c>
      <c r="AD78" s="3">
        <v>0</v>
      </c>
      <c r="AE78" s="3">
        <v>0</v>
      </c>
      <c r="AF78" s="3">
        <v>0</v>
      </c>
      <c r="AG78" s="3">
        <v>0</v>
      </c>
      <c r="AH78" s="3" t="s">
        <v>393</v>
      </c>
      <c r="AI78" s="16">
        <v>8</v>
      </c>
    </row>
    <row r="79" spans="1:35" x14ac:dyDescent="0.2">
      <c r="A79" s="1" t="s">
        <v>154</v>
      </c>
      <c r="B79" s="1" t="s">
        <v>290</v>
      </c>
      <c r="C79" s="1" t="s">
        <v>245</v>
      </c>
      <c r="D79" s="1" t="s">
        <v>200</v>
      </c>
      <c r="E79" s="3">
        <v>98.8</v>
      </c>
      <c r="F79" s="3">
        <v>39.963777777777786</v>
      </c>
      <c r="G79" s="3">
        <v>0</v>
      </c>
      <c r="H79" s="3">
        <v>0.48722222222222222</v>
      </c>
      <c r="I79" s="3">
        <v>0</v>
      </c>
      <c r="J79" s="3">
        <v>0</v>
      </c>
      <c r="K79" s="3">
        <v>0</v>
      </c>
      <c r="L79" s="3">
        <v>3.136111111111112</v>
      </c>
      <c r="M79" s="3">
        <v>6.439333333333332</v>
      </c>
      <c r="N79" s="3">
        <v>6.0870000000000006</v>
      </c>
      <c r="O79" s="3">
        <v>0.12678475033738193</v>
      </c>
      <c r="P79" s="3">
        <v>7.6096666666666657</v>
      </c>
      <c r="Q79" s="3">
        <v>32.791555555555547</v>
      </c>
      <c r="R79" s="3">
        <v>0.40891925326135847</v>
      </c>
      <c r="S79" s="3">
        <v>2.5879999999999992</v>
      </c>
      <c r="T79" s="3">
        <v>9.1271111111111125</v>
      </c>
      <c r="U79" s="3">
        <v>0</v>
      </c>
      <c r="V79" s="3">
        <v>0.11857399910031489</v>
      </c>
      <c r="W79" s="3">
        <v>9.990777777777776</v>
      </c>
      <c r="X79" s="39">
        <v>10.074777777777776</v>
      </c>
      <c r="Y79" s="16">
        <v>0</v>
      </c>
      <c r="Z79" s="3">
        <v>0.20309266756635175</v>
      </c>
      <c r="AA79" s="3">
        <v>0</v>
      </c>
      <c r="AB79" s="3">
        <v>0</v>
      </c>
      <c r="AC79" s="3">
        <v>0</v>
      </c>
      <c r="AD79" s="3">
        <v>0</v>
      </c>
      <c r="AE79" s="3">
        <v>0</v>
      </c>
      <c r="AF79" s="3">
        <v>0</v>
      </c>
      <c r="AG79" s="3">
        <v>0</v>
      </c>
      <c r="AH79" s="3" t="s">
        <v>394</v>
      </c>
      <c r="AI79" s="16">
        <v>8</v>
      </c>
    </row>
    <row r="80" spans="1:35" x14ac:dyDescent="0.2">
      <c r="A80" s="1" t="s">
        <v>154</v>
      </c>
      <c r="B80" s="1" t="s">
        <v>291</v>
      </c>
      <c r="C80" s="1" t="s">
        <v>181</v>
      </c>
      <c r="D80" s="1" t="s">
        <v>157</v>
      </c>
      <c r="E80" s="3">
        <v>34.866666666666667</v>
      </c>
      <c r="F80" s="3">
        <v>5.2484444444444449</v>
      </c>
      <c r="G80" s="3">
        <v>0.5</v>
      </c>
      <c r="H80" s="3">
        <v>0.17499999999999999</v>
      </c>
      <c r="I80" s="3">
        <v>0.53888888888888886</v>
      </c>
      <c r="J80" s="3">
        <v>0</v>
      </c>
      <c r="K80" s="3">
        <v>0</v>
      </c>
      <c r="L80" s="3">
        <v>0.61722222222222223</v>
      </c>
      <c r="M80" s="3">
        <v>5.2317777777777774</v>
      </c>
      <c r="N80" s="3">
        <v>4.5769999999999991</v>
      </c>
      <c r="O80" s="3">
        <v>0.28132249840662843</v>
      </c>
      <c r="P80" s="3">
        <v>0</v>
      </c>
      <c r="Q80" s="3">
        <v>0</v>
      </c>
      <c r="R80" s="3">
        <v>0</v>
      </c>
      <c r="S80" s="3">
        <v>10.424888888888885</v>
      </c>
      <c r="T80" s="3">
        <v>9.540888888888885</v>
      </c>
      <c r="U80" s="3">
        <v>0</v>
      </c>
      <c r="V80" s="3">
        <v>0.57263224984066263</v>
      </c>
      <c r="W80" s="3">
        <v>9.2355555555555569</v>
      </c>
      <c r="X80" s="39">
        <v>9.294777777777778</v>
      </c>
      <c r="Y80" s="16">
        <v>0</v>
      </c>
      <c r="Z80" s="3">
        <v>0.53146271510516252</v>
      </c>
      <c r="AA80" s="3">
        <v>0</v>
      </c>
      <c r="AB80" s="3">
        <v>5.3597777777777775</v>
      </c>
      <c r="AC80" s="3">
        <v>0</v>
      </c>
      <c r="AD80" s="3">
        <v>0</v>
      </c>
      <c r="AE80" s="3">
        <v>0</v>
      </c>
      <c r="AF80" s="3">
        <v>0</v>
      </c>
      <c r="AG80" s="3">
        <v>0</v>
      </c>
      <c r="AH80" s="3" t="s">
        <v>395</v>
      </c>
      <c r="AI80" s="16">
        <v>8</v>
      </c>
    </row>
    <row r="81" spans="1:35" x14ac:dyDescent="0.2">
      <c r="A81" s="1" t="s">
        <v>154</v>
      </c>
      <c r="B81" s="1" t="s">
        <v>292</v>
      </c>
      <c r="C81" s="1" t="s">
        <v>293</v>
      </c>
      <c r="D81" s="1" t="s">
        <v>200</v>
      </c>
      <c r="E81" s="3">
        <v>26.788888888888888</v>
      </c>
      <c r="F81" s="3">
        <v>5.6888888888888891</v>
      </c>
      <c r="G81" s="3">
        <v>0.42222222222222222</v>
      </c>
      <c r="H81" s="3">
        <v>0.14333333333333331</v>
      </c>
      <c r="I81" s="3">
        <v>0.25555555555555554</v>
      </c>
      <c r="J81" s="3">
        <v>0</v>
      </c>
      <c r="K81" s="3">
        <v>0</v>
      </c>
      <c r="L81" s="3">
        <v>5.8555555555555548E-2</v>
      </c>
      <c r="M81" s="3">
        <v>0.24722222222222223</v>
      </c>
      <c r="N81" s="3">
        <v>4.291999999999998</v>
      </c>
      <c r="O81" s="3">
        <v>0.16944421401907914</v>
      </c>
      <c r="P81" s="3">
        <v>4.5611111111111109</v>
      </c>
      <c r="Q81" s="3">
        <v>0</v>
      </c>
      <c r="R81" s="3">
        <v>0.17026130236416426</v>
      </c>
      <c r="S81" s="3">
        <v>5.4215555555555559</v>
      </c>
      <c r="T81" s="3">
        <v>0.94777777777777794</v>
      </c>
      <c r="U81" s="3">
        <v>0</v>
      </c>
      <c r="V81" s="3">
        <v>0.23776026545002074</v>
      </c>
      <c r="W81" s="3">
        <v>1.2162222222222221</v>
      </c>
      <c r="X81" s="39">
        <v>1.3735555555555559</v>
      </c>
      <c r="Y81" s="16">
        <v>0</v>
      </c>
      <c r="Z81" s="3">
        <v>9.6673579427623405E-2</v>
      </c>
      <c r="AA81" s="3">
        <v>0</v>
      </c>
      <c r="AB81" s="3">
        <v>0</v>
      </c>
      <c r="AC81" s="3">
        <v>0</v>
      </c>
      <c r="AD81" s="3">
        <v>0</v>
      </c>
      <c r="AE81" s="3">
        <v>0</v>
      </c>
      <c r="AF81" s="3">
        <v>0</v>
      </c>
      <c r="AG81" s="3">
        <v>0</v>
      </c>
      <c r="AH81" s="3" t="s">
        <v>396</v>
      </c>
      <c r="AI81" s="16">
        <v>8</v>
      </c>
    </row>
    <row r="82" spans="1:35" x14ac:dyDescent="0.2">
      <c r="A82" s="1" t="s">
        <v>154</v>
      </c>
      <c r="B82" s="1" t="s">
        <v>294</v>
      </c>
      <c r="C82" s="1" t="s">
        <v>295</v>
      </c>
      <c r="D82" s="1" t="s">
        <v>160</v>
      </c>
      <c r="E82" s="3">
        <v>84.4</v>
      </c>
      <c r="F82" s="3">
        <v>5.6888888888888891</v>
      </c>
      <c r="G82" s="3">
        <v>0</v>
      </c>
      <c r="H82" s="3">
        <v>0</v>
      </c>
      <c r="I82" s="3">
        <v>1.2613333333333354</v>
      </c>
      <c r="J82" s="3">
        <v>0</v>
      </c>
      <c r="K82" s="3">
        <v>0</v>
      </c>
      <c r="L82" s="3">
        <v>3.638444444444445</v>
      </c>
      <c r="M82" s="3">
        <v>0.28888888888888886</v>
      </c>
      <c r="N82" s="3">
        <v>5.2424444444444438</v>
      </c>
      <c r="O82" s="3">
        <v>6.553712480252763E-2</v>
      </c>
      <c r="P82" s="3">
        <v>0</v>
      </c>
      <c r="Q82" s="3">
        <v>9.0001111111111136</v>
      </c>
      <c r="R82" s="3">
        <v>0.10663638757240655</v>
      </c>
      <c r="S82" s="3">
        <v>9.9446666666666719</v>
      </c>
      <c r="T82" s="3">
        <v>7.9040000000000044</v>
      </c>
      <c r="U82" s="3">
        <v>0</v>
      </c>
      <c r="V82" s="3">
        <v>0.21147709320695113</v>
      </c>
      <c r="W82" s="3">
        <v>4.455000000000001</v>
      </c>
      <c r="X82" s="39">
        <v>11.80888888888888</v>
      </c>
      <c r="Y82" s="16">
        <v>0</v>
      </c>
      <c r="Z82" s="3">
        <v>0.19270010531858864</v>
      </c>
      <c r="AA82" s="3">
        <v>0</v>
      </c>
      <c r="AB82" s="3">
        <v>0.19733333333333331</v>
      </c>
      <c r="AC82" s="3">
        <v>0</v>
      </c>
      <c r="AD82" s="3">
        <v>57.390333333333373</v>
      </c>
      <c r="AE82" s="3">
        <v>0</v>
      </c>
      <c r="AF82" s="3">
        <v>0</v>
      </c>
      <c r="AG82" s="3">
        <v>0</v>
      </c>
      <c r="AH82" s="3" t="s">
        <v>397</v>
      </c>
      <c r="AI82" s="16">
        <v>8</v>
      </c>
    </row>
    <row r="83" spans="1:35" x14ac:dyDescent="0.2">
      <c r="A83" s="1" t="s">
        <v>154</v>
      </c>
      <c r="B83" s="1" t="s">
        <v>296</v>
      </c>
      <c r="C83" s="1" t="s">
        <v>159</v>
      </c>
      <c r="D83" s="1" t="s">
        <v>160</v>
      </c>
      <c r="E83" s="3">
        <v>49.466666666666669</v>
      </c>
      <c r="F83" s="3">
        <v>11.2</v>
      </c>
      <c r="G83" s="3">
        <v>0.86244444444444446</v>
      </c>
      <c r="H83" s="3">
        <v>0.24222222222222223</v>
      </c>
      <c r="I83" s="3">
        <v>0.64444444444444449</v>
      </c>
      <c r="J83" s="3">
        <v>0</v>
      </c>
      <c r="K83" s="3">
        <v>0</v>
      </c>
      <c r="L83" s="3">
        <v>1.7512222222222227</v>
      </c>
      <c r="M83" s="3">
        <v>0.375</v>
      </c>
      <c r="N83" s="3">
        <v>0</v>
      </c>
      <c r="O83" s="3">
        <v>7.5808625336927218E-3</v>
      </c>
      <c r="P83" s="3">
        <v>0.16222222222222221</v>
      </c>
      <c r="Q83" s="3">
        <v>5.2929999999999984</v>
      </c>
      <c r="R83" s="3">
        <v>0.11028077268643302</v>
      </c>
      <c r="S83" s="3">
        <v>1.8376666666666666</v>
      </c>
      <c r="T83" s="3">
        <v>1.350111111111111</v>
      </c>
      <c r="U83" s="3">
        <v>0</v>
      </c>
      <c r="V83" s="3">
        <v>6.4442946990116795E-2</v>
      </c>
      <c r="W83" s="3">
        <v>0.5251111111111112</v>
      </c>
      <c r="X83" s="39">
        <v>2.4747777777777769</v>
      </c>
      <c r="Y83" s="16">
        <v>0</v>
      </c>
      <c r="Z83" s="3">
        <v>6.0644654088050295E-2</v>
      </c>
      <c r="AA83" s="3">
        <v>0</v>
      </c>
      <c r="AB83" s="3">
        <v>0</v>
      </c>
      <c r="AC83" s="3">
        <v>0</v>
      </c>
      <c r="AD83" s="3">
        <v>0</v>
      </c>
      <c r="AE83" s="3">
        <v>0</v>
      </c>
      <c r="AF83" s="3">
        <v>0</v>
      </c>
      <c r="AG83" s="3">
        <v>0</v>
      </c>
      <c r="AH83" s="3" t="s">
        <v>398</v>
      </c>
      <c r="AI83" s="16">
        <v>8</v>
      </c>
    </row>
    <row r="84" spans="1:35" x14ac:dyDescent="0.2">
      <c r="A84" s="1" t="s">
        <v>154</v>
      </c>
      <c r="B84" s="1" t="s">
        <v>297</v>
      </c>
      <c r="C84" s="1" t="s">
        <v>298</v>
      </c>
      <c r="D84" s="1" t="s">
        <v>189</v>
      </c>
      <c r="E84" s="3">
        <v>40.255555555555553</v>
      </c>
      <c r="F84" s="3">
        <v>5.333333333333333</v>
      </c>
      <c r="G84" s="3">
        <v>2.8444444444444446</v>
      </c>
      <c r="H84" s="3">
        <v>0</v>
      </c>
      <c r="I84" s="3">
        <v>0.93888888888888888</v>
      </c>
      <c r="J84" s="3">
        <v>0</v>
      </c>
      <c r="K84" s="3">
        <v>1.4222222222222223</v>
      </c>
      <c r="L84" s="3">
        <v>2.1655555555555557</v>
      </c>
      <c r="M84" s="3">
        <v>0.1</v>
      </c>
      <c r="N84" s="3">
        <v>0</v>
      </c>
      <c r="O84" s="3">
        <v>2.4841291747170857E-3</v>
      </c>
      <c r="P84" s="3">
        <v>0</v>
      </c>
      <c r="Q84" s="3">
        <v>0</v>
      </c>
      <c r="R84" s="3">
        <v>0</v>
      </c>
      <c r="S84" s="3">
        <v>17.628444444444444</v>
      </c>
      <c r="T84" s="3">
        <v>0</v>
      </c>
      <c r="U84" s="3">
        <v>0</v>
      </c>
      <c r="V84" s="3">
        <v>0.43791333149323769</v>
      </c>
      <c r="W84" s="3">
        <v>21.262888888888888</v>
      </c>
      <c r="X84" s="39">
        <v>0</v>
      </c>
      <c r="Y84" s="16">
        <v>0</v>
      </c>
      <c r="Z84" s="3">
        <v>0.52819762627656641</v>
      </c>
      <c r="AA84" s="3">
        <v>0</v>
      </c>
      <c r="AB84" s="3">
        <v>3.7227777777777766</v>
      </c>
      <c r="AC84" s="3">
        <v>0</v>
      </c>
      <c r="AD84" s="3">
        <v>0</v>
      </c>
      <c r="AE84" s="3">
        <v>0</v>
      </c>
      <c r="AF84" s="3">
        <v>0</v>
      </c>
      <c r="AG84" s="3">
        <v>0</v>
      </c>
      <c r="AH84" s="3" t="s">
        <v>399</v>
      </c>
      <c r="AI84" s="16">
        <v>8</v>
      </c>
    </row>
    <row r="85" spans="1:35" x14ac:dyDescent="0.2">
      <c r="A85" s="1" t="s">
        <v>154</v>
      </c>
      <c r="B85" s="1" t="s">
        <v>299</v>
      </c>
      <c r="C85" s="1" t="s">
        <v>234</v>
      </c>
      <c r="D85" s="1" t="s">
        <v>179</v>
      </c>
      <c r="E85" s="3">
        <v>47.422222222222224</v>
      </c>
      <c r="F85" s="3">
        <v>5.6</v>
      </c>
      <c r="G85" s="3">
        <v>0</v>
      </c>
      <c r="H85" s="3">
        <v>0</v>
      </c>
      <c r="I85" s="3">
        <v>0</v>
      </c>
      <c r="J85" s="3">
        <v>0</v>
      </c>
      <c r="K85" s="3">
        <v>0</v>
      </c>
      <c r="L85" s="3">
        <v>1.1913333333333331</v>
      </c>
      <c r="M85" s="3">
        <v>5.2055555555555539</v>
      </c>
      <c r="N85" s="3">
        <v>0</v>
      </c>
      <c r="O85" s="3">
        <v>0.10977038425492029</v>
      </c>
      <c r="P85" s="3">
        <v>0</v>
      </c>
      <c r="Q85" s="3">
        <v>0</v>
      </c>
      <c r="R85" s="3">
        <v>0</v>
      </c>
      <c r="S85" s="3">
        <v>2.4133333333333336</v>
      </c>
      <c r="T85" s="3">
        <v>7.5777777777777805E-2</v>
      </c>
      <c r="U85" s="3">
        <v>0</v>
      </c>
      <c r="V85" s="3">
        <v>5.2488284910965327E-2</v>
      </c>
      <c r="W85" s="3">
        <v>0.59966666666666668</v>
      </c>
      <c r="X85" s="39">
        <v>1.6470000000000002</v>
      </c>
      <c r="Y85" s="16">
        <v>0</v>
      </c>
      <c r="Z85" s="3">
        <v>4.7375820056232434E-2</v>
      </c>
      <c r="AA85" s="3">
        <v>0</v>
      </c>
      <c r="AB85" s="3">
        <v>0</v>
      </c>
      <c r="AC85" s="3">
        <v>0</v>
      </c>
      <c r="AD85" s="3">
        <v>0</v>
      </c>
      <c r="AE85" s="3">
        <v>0</v>
      </c>
      <c r="AF85" s="3">
        <v>56.91200000000002</v>
      </c>
      <c r="AG85" s="3">
        <v>0</v>
      </c>
      <c r="AH85" s="3" t="s">
        <v>400</v>
      </c>
      <c r="AI85" s="16">
        <v>8</v>
      </c>
    </row>
    <row r="86" spans="1:35" x14ac:dyDescent="0.2">
      <c r="A86" s="1" t="s">
        <v>154</v>
      </c>
      <c r="B86" s="1" t="s">
        <v>300</v>
      </c>
      <c r="C86" s="1" t="s">
        <v>301</v>
      </c>
      <c r="D86" s="1" t="s">
        <v>200</v>
      </c>
      <c r="E86" s="3">
        <v>76.111111111111114</v>
      </c>
      <c r="F86" s="3">
        <v>3.6444444444444444</v>
      </c>
      <c r="G86" s="3">
        <v>0.38333333333333336</v>
      </c>
      <c r="H86" s="3">
        <v>0</v>
      </c>
      <c r="I86" s="3">
        <v>0</v>
      </c>
      <c r="J86" s="3">
        <v>0</v>
      </c>
      <c r="K86" s="3">
        <v>0</v>
      </c>
      <c r="L86" s="3">
        <v>15.891444444444444</v>
      </c>
      <c r="M86" s="3">
        <v>0</v>
      </c>
      <c r="N86" s="3">
        <v>10.798444444444447</v>
      </c>
      <c r="O86" s="3">
        <v>0.14187737226277375</v>
      </c>
      <c r="P86" s="3">
        <v>0</v>
      </c>
      <c r="Q86" s="3">
        <v>8.7798888888888893</v>
      </c>
      <c r="R86" s="3">
        <v>0.11535620437956204</v>
      </c>
      <c r="S86" s="3">
        <v>10.680999999999999</v>
      </c>
      <c r="T86" s="3">
        <v>12.689444444444444</v>
      </c>
      <c r="U86" s="3">
        <v>0</v>
      </c>
      <c r="V86" s="3">
        <v>0.30705693430656933</v>
      </c>
      <c r="W86" s="3">
        <v>20.61911111111111</v>
      </c>
      <c r="X86" s="39">
        <v>10.367333333333331</v>
      </c>
      <c r="Y86" s="16">
        <v>7.8893333333333313</v>
      </c>
      <c r="Z86" s="3">
        <v>0.51077664233576625</v>
      </c>
      <c r="AA86" s="3">
        <v>0</v>
      </c>
      <c r="AB86" s="3">
        <v>0</v>
      </c>
      <c r="AC86" s="3">
        <v>0</v>
      </c>
      <c r="AD86" s="3">
        <v>0</v>
      </c>
      <c r="AE86" s="3">
        <v>0</v>
      </c>
      <c r="AF86" s="3">
        <v>0</v>
      </c>
      <c r="AG86" s="3">
        <v>0</v>
      </c>
      <c r="AH86" s="3" t="s">
        <v>401</v>
      </c>
      <c r="AI86" s="16">
        <v>8</v>
      </c>
    </row>
    <row r="87" spans="1:35" x14ac:dyDescent="0.2">
      <c r="A87" s="1" t="s">
        <v>154</v>
      </c>
      <c r="B87" s="1" t="s">
        <v>302</v>
      </c>
      <c r="C87" s="1" t="s">
        <v>303</v>
      </c>
      <c r="D87" s="1" t="s">
        <v>200</v>
      </c>
      <c r="E87" s="3">
        <v>13.466666666666667</v>
      </c>
      <c r="F87" s="3">
        <v>5.9853333333333341</v>
      </c>
      <c r="G87" s="3">
        <v>0</v>
      </c>
      <c r="H87" s="3">
        <v>0</v>
      </c>
      <c r="I87" s="3">
        <v>0</v>
      </c>
      <c r="J87" s="3">
        <v>0</v>
      </c>
      <c r="K87" s="3">
        <v>0</v>
      </c>
      <c r="L87" s="3">
        <v>1.2791111111111111</v>
      </c>
      <c r="M87" s="3">
        <v>0</v>
      </c>
      <c r="N87" s="3">
        <v>0</v>
      </c>
      <c r="O87" s="3">
        <v>0</v>
      </c>
      <c r="P87" s="3">
        <v>0</v>
      </c>
      <c r="Q87" s="3">
        <v>0.35522222222222222</v>
      </c>
      <c r="R87" s="3">
        <v>2.6377887788778878E-2</v>
      </c>
      <c r="S87" s="3">
        <v>5.7879999999999994</v>
      </c>
      <c r="T87" s="3">
        <v>3.5658888888888889</v>
      </c>
      <c r="U87" s="3">
        <v>0</v>
      </c>
      <c r="V87" s="3">
        <v>0.69459570957095707</v>
      </c>
      <c r="W87" s="3">
        <v>11.153111111111111</v>
      </c>
      <c r="X87" s="39">
        <v>0.35088888888888892</v>
      </c>
      <c r="Y87" s="16">
        <v>5.9597777777777763</v>
      </c>
      <c r="Z87" s="3">
        <v>1.2968151815181517</v>
      </c>
      <c r="AA87" s="3">
        <v>0</v>
      </c>
      <c r="AB87" s="3">
        <v>0</v>
      </c>
      <c r="AC87" s="3">
        <v>0</v>
      </c>
      <c r="AD87" s="3">
        <v>0</v>
      </c>
      <c r="AE87" s="3">
        <v>0</v>
      </c>
      <c r="AF87" s="3">
        <v>0</v>
      </c>
      <c r="AG87" s="3">
        <v>0</v>
      </c>
      <c r="AH87" s="3" t="s">
        <v>402</v>
      </c>
      <c r="AI87" s="16">
        <v>8</v>
      </c>
    </row>
    <row r="88" spans="1:35" x14ac:dyDescent="0.2">
      <c r="A88" s="1" t="s">
        <v>154</v>
      </c>
      <c r="B88" s="1" t="s">
        <v>304</v>
      </c>
      <c r="C88" s="1" t="s">
        <v>174</v>
      </c>
      <c r="D88" s="1" t="s">
        <v>175</v>
      </c>
      <c r="E88" s="3">
        <v>27.122222222222224</v>
      </c>
      <c r="F88" s="3">
        <v>11.600111111111111</v>
      </c>
      <c r="G88" s="3">
        <v>1.3307777777777778</v>
      </c>
      <c r="H88" s="3">
        <v>0</v>
      </c>
      <c r="I88" s="3">
        <v>0</v>
      </c>
      <c r="J88" s="3">
        <v>0</v>
      </c>
      <c r="K88" s="3">
        <v>0</v>
      </c>
      <c r="L88" s="3">
        <v>0.75677777777777788</v>
      </c>
      <c r="M88" s="3">
        <v>0.36088888888888887</v>
      </c>
      <c r="N88" s="3">
        <v>0</v>
      </c>
      <c r="O88" s="3">
        <v>1.3306022122081113E-2</v>
      </c>
      <c r="P88" s="3">
        <v>4.5898888888888889</v>
      </c>
      <c r="Q88" s="3">
        <v>0</v>
      </c>
      <c r="R88" s="3">
        <v>0.16922982384268742</v>
      </c>
      <c r="S88" s="3">
        <v>10.508888888888887</v>
      </c>
      <c r="T88" s="3">
        <v>6.6744444444444433</v>
      </c>
      <c r="U88" s="3">
        <v>0</v>
      </c>
      <c r="V88" s="3">
        <v>0.63355182302335089</v>
      </c>
      <c r="W88" s="3">
        <v>10.939666666666669</v>
      </c>
      <c r="X88" s="39">
        <v>15.166222222222228</v>
      </c>
      <c r="Y88" s="16">
        <v>0</v>
      </c>
      <c r="Z88" s="3">
        <v>0.96252765260139317</v>
      </c>
      <c r="AA88" s="3">
        <v>0</v>
      </c>
      <c r="AB88" s="3">
        <v>0</v>
      </c>
      <c r="AC88" s="3">
        <v>0</v>
      </c>
      <c r="AD88" s="3">
        <v>0</v>
      </c>
      <c r="AE88" s="3">
        <v>0</v>
      </c>
      <c r="AF88" s="3">
        <v>0</v>
      </c>
      <c r="AG88" s="3">
        <v>0</v>
      </c>
      <c r="AH88" s="3" t="s">
        <v>403</v>
      </c>
      <c r="AI88" s="16">
        <v>8</v>
      </c>
    </row>
    <row r="89" spans="1:35" x14ac:dyDescent="0.2">
      <c r="A89" s="1" t="s">
        <v>154</v>
      </c>
      <c r="B89" s="1" t="s">
        <v>305</v>
      </c>
      <c r="C89" s="1" t="s">
        <v>184</v>
      </c>
      <c r="D89" s="1" t="s">
        <v>160</v>
      </c>
      <c r="E89" s="3">
        <v>23.522222222222222</v>
      </c>
      <c r="F89" s="3">
        <v>4.4666666666666668</v>
      </c>
      <c r="G89" s="3">
        <v>0.33333333333333331</v>
      </c>
      <c r="H89" s="3">
        <v>0.14333333333333331</v>
      </c>
      <c r="I89" s="3">
        <v>0.25555555555555554</v>
      </c>
      <c r="J89" s="3">
        <v>0</v>
      </c>
      <c r="K89" s="3">
        <v>0</v>
      </c>
      <c r="L89" s="3">
        <v>0.75011111111111106</v>
      </c>
      <c r="M89" s="3">
        <v>0.28333333333333333</v>
      </c>
      <c r="N89" s="3">
        <v>0</v>
      </c>
      <c r="O89" s="3">
        <v>1.2045347189418989E-2</v>
      </c>
      <c r="P89" s="3">
        <v>4.5647777777777767</v>
      </c>
      <c r="Q89" s="3">
        <v>0</v>
      </c>
      <c r="R89" s="3">
        <v>0.19406235238545105</v>
      </c>
      <c r="S89" s="3">
        <v>1.2616666666666665</v>
      </c>
      <c r="T89" s="3">
        <v>0.36600000000000005</v>
      </c>
      <c r="U89" s="3">
        <v>0</v>
      </c>
      <c r="V89" s="3">
        <v>6.9196976854038736E-2</v>
      </c>
      <c r="W89" s="3">
        <v>0.31788888888888889</v>
      </c>
      <c r="X89" s="39">
        <v>1.9164444444444444</v>
      </c>
      <c r="Y89" s="16">
        <v>0</v>
      </c>
      <c r="Z89" s="3">
        <v>9.4988190836088809E-2</v>
      </c>
      <c r="AA89" s="3">
        <v>0</v>
      </c>
      <c r="AB89" s="3">
        <v>0</v>
      </c>
      <c r="AC89" s="3">
        <v>0</v>
      </c>
      <c r="AD89" s="3">
        <v>0</v>
      </c>
      <c r="AE89" s="3">
        <v>0</v>
      </c>
      <c r="AF89" s="3">
        <v>0</v>
      </c>
      <c r="AG89" s="3">
        <v>0</v>
      </c>
      <c r="AH89" s="3" t="s">
        <v>404</v>
      </c>
      <c r="AI89" s="16">
        <v>8</v>
      </c>
    </row>
    <row r="90" spans="1:35" x14ac:dyDescent="0.2">
      <c r="A90" s="1" t="s">
        <v>154</v>
      </c>
      <c r="B90" s="1" t="s">
        <v>306</v>
      </c>
      <c r="C90" s="1" t="s">
        <v>159</v>
      </c>
      <c r="D90" s="1" t="s">
        <v>160</v>
      </c>
      <c r="E90" s="3">
        <v>31.766666666666666</v>
      </c>
      <c r="F90" s="3">
        <v>5.6888888888888891</v>
      </c>
      <c r="G90" s="3">
        <v>1.1555555555555554</v>
      </c>
      <c r="H90" s="3">
        <v>0.57777777777777772</v>
      </c>
      <c r="I90" s="3">
        <v>0.57777777777777772</v>
      </c>
      <c r="J90" s="3">
        <v>0</v>
      </c>
      <c r="K90" s="3">
        <v>0</v>
      </c>
      <c r="L90" s="3">
        <v>0</v>
      </c>
      <c r="M90" s="3">
        <v>0.57777777777777772</v>
      </c>
      <c r="N90" s="3">
        <v>4.7362222222222226</v>
      </c>
      <c r="O90" s="3">
        <v>0.16728226652675762</v>
      </c>
      <c r="P90" s="3">
        <v>0</v>
      </c>
      <c r="Q90" s="3">
        <v>6.6286666666666658</v>
      </c>
      <c r="R90" s="3">
        <v>0.20866736621196219</v>
      </c>
      <c r="S90" s="3">
        <v>0</v>
      </c>
      <c r="T90" s="3">
        <v>0</v>
      </c>
      <c r="U90" s="3">
        <v>0</v>
      </c>
      <c r="V90" s="3">
        <v>0</v>
      </c>
      <c r="W90" s="3">
        <v>0</v>
      </c>
      <c r="X90" s="39">
        <v>0</v>
      </c>
      <c r="Y90" s="16">
        <v>0</v>
      </c>
      <c r="Z90" s="3">
        <v>0</v>
      </c>
      <c r="AA90" s="3">
        <v>0</v>
      </c>
      <c r="AB90" s="3">
        <v>0.57777777777777772</v>
      </c>
      <c r="AC90" s="3">
        <v>0</v>
      </c>
      <c r="AD90" s="3">
        <v>0</v>
      </c>
      <c r="AE90" s="3">
        <v>0</v>
      </c>
      <c r="AF90" s="3">
        <v>0</v>
      </c>
      <c r="AG90" s="3">
        <v>0</v>
      </c>
      <c r="AH90" s="3" t="s">
        <v>405</v>
      </c>
      <c r="AI90" s="16">
        <v>8</v>
      </c>
    </row>
    <row r="91" spans="1:35" x14ac:dyDescent="0.2">
      <c r="A91" s="1" t="s">
        <v>154</v>
      </c>
      <c r="B91" s="1" t="s">
        <v>307</v>
      </c>
      <c r="C91" s="1" t="s">
        <v>159</v>
      </c>
      <c r="D91" s="1" t="s">
        <v>160</v>
      </c>
      <c r="E91" s="3">
        <v>31.966666666666665</v>
      </c>
      <c r="F91" s="3">
        <v>5.6888888888888891</v>
      </c>
      <c r="G91" s="3">
        <v>0</v>
      </c>
      <c r="H91" s="3">
        <v>0</v>
      </c>
      <c r="I91" s="3">
        <v>0.55155555555555524</v>
      </c>
      <c r="J91" s="3">
        <v>0</v>
      </c>
      <c r="K91" s="3">
        <v>0</v>
      </c>
      <c r="L91" s="3">
        <v>0</v>
      </c>
      <c r="M91" s="3">
        <v>0.2038888888888889</v>
      </c>
      <c r="N91" s="3">
        <v>3.6490000000000009</v>
      </c>
      <c r="O91" s="3">
        <v>0.12052832811956903</v>
      </c>
      <c r="P91" s="3">
        <v>0</v>
      </c>
      <c r="Q91" s="3">
        <v>5.3668888888888899</v>
      </c>
      <c r="R91" s="3">
        <v>0.16789016336461596</v>
      </c>
      <c r="S91" s="3">
        <v>0</v>
      </c>
      <c r="T91" s="3">
        <v>0</v>
      </c>
      <c r="U91" s="3">
        <v>0</v>
      </c>
      <c r="V91" s="3">
        <v>0</v>
      </c>
      <c r="W91" s="3">
        <v>0</v>
      </c>
      <c r="X91" s="39">
        <v>0</v>
      </c>
      <c r="Y91" s="16">
        <v>0</v>
      </c>
      <c r="Z91" s="3">
        <v>0</v>
      </c>
      <c r="AA91" s="3">
        <v>0</v>
      </c>
      <c r="AB91" s="3">
        <v>0</v>
      </c>
      <c r="AC91" s="3">
        <v>0</v>
      </c>
      <c r="AD91" s="3">
        <v>16.241777777777781</v>
      </c>
      <c r="AE91" s="3">
        <v>0</v>
      </c>
      <c r="AF91" s="3">
        <v>0</v>
      </c>
      <c r="AG91" s="3">
        <v>0</v>
      </c>
      <c r="AH91" s="3" t="s">
        <v>406</v>
      </c>
      <c r="AI91" s="16">
        <v>8</v>
      </c>
    </row>
    <row r="92" spans="1:35" x14ac:dyDescent="0.2">
      <c r="A92" s="1" t="s">
        <v>154</v>
      </c>
      <c r="B92" s="1" t="s">
        <v>308</v>
      </c>
      <c r="C92" s="1" t="s">
        <v>309</v>
      </c>
      <c r="D92" s="1" t="s">
        <v>160</v>
      </c>
      <c r="E92" s="3">
        <v>37.744444444444447</v>
      </c>
      <c r="F92" s="3">
        <v>5.6888888888888891</v>
      </c>
      <c r="G92" s="3">
        <v>0</v>
      </c>
      <c r="H92" s="3">
        <v>0.1788888888888889</v>
      </c>
      <c r="I92" s="3">
        <v>0.15555555555555556</v>
      </c>
      <c r="J92" s="3">
        <v>0</v>
      </c>
      <c r="K92" s="3">
        <v>0</v>
      </c>
      <c r="L92" s="3">
        <v>0.12344444444444444</v>
      </c>
      <c r="M92" s="3">
        <v>0.21388888888888888</v>
      </c>
      <c r="N92" s="3">
        <v>4.7703333333333342</v>
      </c>
      <c r="O92" s="3">
        <v>0.13205181042095968</v>
      </c>
      <c r="P92" s="3">
        <v>5.7402222222222212</v>
      </c>
      <c r="Q92" s="3">
        <v>0</v>
      </c>
      <c r="R92" s="3">
        <v>0.15208124816014126</v>
      </c>
      <c r="S92" s="3">
        <v>0.12166666666666666</v>
      </c>
      <c r="T92" s="3">
        <v>0</v>
      </c>
      <c r="U92" s="3">
        <v>0</v>
      </c>
      <c r="V92" s="3">
        <v>3.2234324403885776E-3</v>
      </c>
      <c r="W92" s="3">
        <v>4.5777777777777778E-2</v>
      </c>
      <c r="X92" s="39">
        <v>0</v>
      </c>
      <c r="Y92" s="16">
        <v>0</v>
      </c>
      <c r="Z92" s="3">
        <v>1.2128348542831909E-3</v>
      </c>
      <c r="AA92" s="3">
        <v>0</v>
      </c>
      <c r="AB92" s="3">
        <v>0</v>
      </c>
      <c r="AC92" s="3">
        <v>0</v>
      </c>
      <c r="AD92" s="3">
        <v>0</v>
      </c>
      <c r="AE92" s="3">
        <v>0</v>
      </c>
      <c r="AF92" s="3">
        <v>0</v>
      </c>
      <c r="AG92" s="3">
        <v>0</v>
      </c>
      <c r="AH92" s="3" t="s">
        <v>407</v>
      </c>
      <c r="AI92" s="16">
        <v>8</v>
      </c>
    </row>
    <row r="93" spans="1:35" x14ac:dyDescent="0.2">
      <c r="A93" s="1" t="s">
        <v>154</v>
      </c>
      <c r="B93" s="1" t="s">
        <v>310</v>
      </c>
      <c r="C93" s="1" t="s">
        <v>311</v>
      </c>
      <c r="D93" s="1" t="s">
        <v>312</v>
      </c>
      <c r="E93" s="3">
        <v>30.977777777777778</v>
      </c>
      <c r="F93" s="3">
        <v>0</v>
      </c>
      <c r="G93" s="3">
        <v>0</v>
      </c>
      <c r="H93" s="3">
        <v>0</v>
      </c>
      <c r="I93" s="3">
        <v>0</v>
      </c>
      <c r="J93" s="3">
        <v>0</v>
      </c>
      <c r="K93" s="3">
        <v>0</v>
      </c>
      <c r="L93" s="3">
        <v>0</v>
      </c>
      <c r="M93" s="3">
        <v>2.5555555555555554</v>
      </c>
      <c r="N93" s="3">
        <v>0</v>
      </c>
      <c r="O93" s="3">
        <v>8.2496413199426105E-2</v>
      </c>
      <c r="P93" s="3">
        <v>5.7425555555555556</v>
      </c>
      <c r="Q93" s="3">
        <v>0</v>
      </c>
      <c r="R93" s="3">
        <v>0.18537661406025824</v>
      </c>
      <c r="S93" s="3">
        <v>0</v>
      </c>
      <c r="T93" s="3">
        <v>0</v>
      </c>
      <c r="U93" s="3">
        <v>0</v>
      </c>
      <c r="V93" s="3">
        <v>0</v>
      </c>
      <c r="W93" s="3">
        <v>0</v>
      </c>
      <c r="X93" s="39">
        <v>0</v>
      </c>
      <c r="Y93" s="16">
        <v>0</v>
      </c>
      <c r="Z93" s="3">
        <v>0</v>
      </c>
      <c r="AA93" s="3">
        <v>0</v>
      </c>
      <c r="AB93" s="3">
        <v>0</v>
      </c>
      <c r="AC93" s="3">
        <v>0</v>
      </c>
      <c r="AD93" s="3">
        <v>0</v>
      </c>
      <c r="AE93" s="3">
        <v>0</v>
      </c>
      <c r="AF93" s="3">
        <v>0</v>
      </c>
      <c r="AG93" s="3">
        <v>0</v>
      </c>
      <c r="AH93" s="3" t="s">
        <v>408</v>
      </c>
      <c r="AI93" s="16">
        <v>8</v>
      </c>
    </row>
    <row r="94" spans="1:35" x14ac:dyDescent="0.2">
      <c r="A94" s="1" t="s">
        <v>154</v>
      </c>
      <c r="B94" s="1" t="s">
        <v>313</v>
      </c>
      <c r="C94" s="1" t="s">
        <v>162</v>
      </c>
      <c r="D94" s="1" t="s">
        <v>157</v>
      </c>
      <c r="E94" s="3">
        <v>51.466666666666669</v>
      </c>
      <c r="F94" s="3">
        <v>3.5555555555555554</v>
      </c>
      <c r="G94" s="3">
        <v>0.99977777777777765</v>
      </c>
      <c r="H94" s="3">
        <v>0.2372222222222222</v>
      </c>
      <c r="I94" s="3">
        <v>0.38055555555555554</v>
      </c>
      <c r="J94" s="3">
        <v>0</v>
      </c>
      <c r="K94" s="3">
        <v>0</v>
      </c>
      <c r="L94" s="3">
        <v>1.0555555555555556E-2</v>
      </c>
      <c r="M94" s="3">
        <v>5.793000000000001</v>
      </c>
      <c r="N94" s="3">
        <v>0</v>
      </c>
      <c r="O94" s="3">
        <v>0.11255829015544043</v>
      </c>
      <c r="P94" s="3">
        <v>6.0188888888888892</v>
      </c>
      <c r="Q94" s="3">
        <v>0</v>
      </c>
      <c r="R94" s="3">
        <v>0.11694732297063903</v>
      </c>
      <c r="S94" s="3">
        <v>3.7222222222222219E-2</v>
      </c>
      <c r="T94" s="3">
        <v>0</v>
      </c>
      <c r="U94" s="3">
        <v>0</v>
      </c>
      <c r="V94" s="3">
        <v>7.232297063903281E-4</v>
      </c>
      <c r="W94" s="3">
        <v>0.10199999999999999</v>
      </c>
      <c r="X94" s="39">
        <v>2.3924444444444442</v>
      </c>
      <c r="Y94" s="16">
        <v>0</v>
      </c>
      <c r="Z94" s="3">
        <v>4.846718480138168E-2</v>
      </c>
      <c r="AA94" s="3">
        <v>0</v>
      </c>
      <c r="AB94" s="3">
        <v>0</v>
      </c>
      <c r="AC94" s="3">
        <v>0</v>
      </c>
      <c r="AD94" s="3">
        <v>0</v>
      </c>
      <c r="AE94" s="3">
        <v>0</v>
      </c>
      <c r="AF94" s="3">
        <v>0</v>
      </c>
      <c r="AG94" s="3">
        <v>0</v>
      </c>
      <c r="AH94" s="3" t="s">
        <v>409</v>
      </c>
      <c r="AI94" s="16">
        <v>8</v>
      </c>
    </row>
    <row r="95" spans="1:35" x14ac:dyDescent="0.2">
      <c r="A95" s="1" t="s">
        <v>154</v>
      </c>
      <c r="B95" s="1" t="s">
        <v>314</v>
      </c>
      <c r="C95" s="1" t="s">
        <v>315</v>
      </c>
      <c r="D95" s="1" t="s">
        <v>316</v>
      </c>
      <c r="E95" s="3">
        <v>15.055555555555555</v>
      </c>
      <c r="F95" s="3">
        <v>2.1</v>
      </c>
      <c r="G95" s="3">
        <v>8.0555555555555561E-2</v>
      </c>
      <c r="H95" s="3">
        <v>2.2222222222222223</v>
      </c>
      <c r="I95" s="3">
        <v>1.4694444444444446</v>
      </c>
      <c r="J95" s="3">
        <v>0</v>
      </c>
      <c r="K95" s="3">
        <v>0</v>
      </c>
      <c r="L95" s="3">
        <v>0.25833333333333336</v>
      </c>
      <c r="M95" s="3">
        <v>2.8</v>
      </c>
      <c r="N95" s="3">
        <v>0</v>
      </c>
      <c r="O95" s="3">
        <v>0.18597785977859776</v>
      </c>
      <c r="P95" s="3">
        <v>8.6055555555555561</v>
      </c>
      <c r="Q95" s="3">
        <v>3.5638888888888891</v>
      </c>
      <c r="R95" s="3">
        <v>0.80830258302583025</v>
      </c>
      <c r="S95" s="3">
        <v>0.34166666666666667</v>
      </c>
      <c r="T95" s="3">
        <v>0</v>
      </c>
      <c r="U95" s="3">
        <v>0</v>
      </c>
      <c r="V95" s="3">
        <v>2.2693726937269374E-2</v>
      </c>
      <c r="W95" s="3">
        <v>0</v>
      </c>
      <c r="X95" s="39">
        <v>0</v>
      </c>
      <c r="Y95" s="16">
        <v>0</v>
      </c>
      <c r="Z95" s="3">
        <v>0</v>
      </c>
      <c r="AA95" s="3">
        <v>0</v>
      </c>
      <c r="AB95" s="3">
        <v>0.1111111111111111</v>
      </c>
      <c r="AC95" s="3">
        <v>0</v>
      </c>
      <c r="AD95" s="3">
        <v>0</v>
      </c>
      <c r="AE95" s="3">
        <v>0</v>
      </c>
      <c r="AF95" s="3">
        <v>0</v>
      </c>
      <c r="AG95" s="3">
        <v>0.25</v>
      </c>
      <c r="AH95" s="3" t="s">
        <v>410</v>
      </c>
      <c r="AI95" s="16">
        <v>8</v>
      </c>
    </row>
  </sheetData>
  <pageMargins left="0.7" right="0.7" top="0.75" bottom="0.75" header="0.3" footer="0.3"/>
  <pageSetup orientation="portrait" horizontalDpi="1200" verticalDpi="1200" r:id="rId1"/>
  <ignoredErrors>
    <ignoredError sqref="AH2:AH62 AH63:AH86 AH87:AH89"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EFC60-0369-48E5-840E-3ECE87C06A99}">
  <dimension ref="B2:O54"/>
  <sheetViews>
    <sheetView zoomScale="80" zoomScaleNormal="80" workbookViewId="0">
      <pane ySplit="2" topLeftCell="A3" activePane="bottomLeft" state="frozen"/>
      <selection activeCell="D1" sqref="D1"/>
      <selection pane="bottomLeft" activeCell="I15" sqref="I15"/>
    </sheetView>
  </sheetViews>
  <sheetFormatPr baseColWidth="10" defaultColWidth="8.83203125" defaultRowHeight="16" x14ac:dyDescent="0.2"/>
  <cols>
    <col min="1" max="1" width="3" style="2" customWidth="1"/>
    <col min="2" max="2" width="21.83203125" style="2" customWidth="1"/>
    <col min="3" max="3" width="11.5" style="2" customWidth="1"/>
    <col min="4" max="4" width="4.6640625" style="2" customWidth="1"/>
    <col min="5" max="5" width="5.33203125" style="2" customWidth="1"/>
    <col min="6" max="6" width="40.5" style="2" customWidth="1"/>
    <col min="7" max="7" width="12.6640625" style="2" customWidth="1"/>
    <col min="8" max="8" width="12.5" style="2" customWidth="1"/>
    <col min="9" max="18" width="8.83203125" style="2"/>
    <col min="19" max="19" width="22.83203125" style="2" customWidth="1"/>
    <col min="20" max="20" width="16.33203125" style="2" customWidth="1"/>
    <col min="21" max="21" width="13.6640625" style="2" customWidth="1"/>
    <col min="22" max="16384" width="8.83203125" style="2"/>
  </cols>
  <sheetData>
    <row r="2" spans="2:15" ht="53" customHeight="1" x14ac:dyDescent="0.2">
      <c r="B2" s="14" t="s">
        <v>0</v>
      </c>
      <c r="C2" s="14" t="s">
        <v>79</v>
      </c>
      <c r="D2" s="15"/>
      <c r="F2" s="2" t="s">
        <v>99</v>
      </c>
      <c r="G2" s="2" t="s">
        <v>115</v>
      </c>
      <c r="H2" s="24" t="s">
        <v>112</v>
      </c>
      <c r="I2" s="24" t="s">
        <v>16</v>
      </c>
    </row>
    <row r="3" spans="2:15" ht="15" customHeight="1" x14ac:dyDescent="0.2">
      <c r="B3" s="8" t="s">
        <v>86</v>
      </c>
      <c r="C3" s="7">
        <f>AVERAGE(Nurse!E:E)</f>
        <v>52.356382978723381</v>
      </c>
      <c r="D3" s="7"/>
      <c r="F3" s="27" t="s">
        <v>92</v>
      </c>
      <c r="G3" s="20">
        <f>SUM(Table3[Total Hours Nurse Staffing])</f>
        <v>20499.823555555562</v>
      </c>
      <c r="H3" s="23" t="s">
        <v>85</v>
      </c>
      <c r="I3" s="21">
        <f>Table30[[#This Row],[State Total]]/C7</f>
        <v>4.1653608768781005</v>
      </c>
    </row>
    <row r="4" spans="2:15" ht="15" customHeight="1" x14ac:dyDescent="0.2">
      <c r="B4" s="9" t="s">
        <v>27</v>
      </c>
      <c r="C4" s="7">
        <f>SUM(Nurse!J:J)/SUM(Nurse!E:E)</f>
        <v>4.1653608768781005</v>
      </c>
      <c r="D4" s="7"/>
      <c r="F4" s="12" t="s">
        <v>152</v>
      </c>
      <c r="G4" s="20">
        <f>SUM(Table3[Total Direct Care Staff Hours])</f>
        <v>1202.5265555555557</v>
      </c>
      <c r="H4" s="23">
        <f>Table30[[#This Row],[State Total]]/G3</f>
        <v>5.8660336870541722E-2</v>
      </c>
      <c r="I4" s="21">
        <f>Table30[[#This Row],[State Total]]/C7</f>
        <v>0.24434147222504443</v>
      </c>
    </row>
    <row r="5" spans="2:15" ht="15" customHeight="1" thickBot="1" x14ac:dyDescent="0.25">
      <c r="B5" s="10" t="s">
        <v>153</v>
      </c>
      <c r="C5" s="11">
        <f>SUM(Nurse!L:L)/SUM(Nurse!E:E)</f>
        <v>1.1412797363044249</v>
      </c>
      <c r="D5" s="13"/>
      <c r="F5" s="27" t="s">
        <v>77</v>
      </c>
      <c r="G5" s="20">
        <f>SUM(Table3[Total RN Hours (w/ Admin, DON)])</f>
        <v>5616.8082222222247</v>
      </c>
      <c r="H5" s="23">
        <f>Table30[[#This Row],[State Total]]/G3</f>
        <v>0.27399300325685189</v>
      </c>
      <c r="I5" s="21">
        <f>Table30[[#This Row],[State Total]]/C7</f>
        <v>1.1412797363044249</v>
      </c>
      <c r="J5" s="19"/>
      <c r="K5" s="19"/>
      <c r="L5" s="19"/>
      <c r="M5" s="19"/>
      <c r="N5" s="19"/>
      <c r="O5" s="19"/>
    </row>
    <row r="6" spans="2:15" ht="15" customHeight="1" x14ac:dyDescent="0.2">
      <c r="B6" s="17" t="s">
        <v>80</v>
      </c>
      <c r="C6" s="18">
        <f>COUNTA(Nurse!A:A)-1</f>
        <v>94</v>
      </c>
      <c r="D6" s="1"/>
      <c r="F6" s="26" t="s">
        <v>93</v>
      </c>
      <c r="G6" s="20">
        <f>SUM(Table3[RN Hours (excl. Admin, DON)])</f>
        <v>4168.8616666666676</v>
      </c>
      <c r="H6" s="23">
        <f>Table30[[#This Row],[State Total]]/G3</f>
        <v>0.20336085602731366</v>
      </c>
      <c r="I6" s="21">
        <f>Table30[[#This Row],[State Total]]/C7</f>
        <v>0.84707135358461227</v>
      </c>
      <c r="J6" s="19"/>
      <c r="K6" s="19"/>
      <c r="L6" s="19"/>
      <c r="M6" s="19"/>
      <c r="N6" s="19"/>
      <c r="O6" s="19"/>
    </row>
    <row r="7" spans="2:15" ht="15" customHeight="1" x14ac:dyDescent="0.2">
      <c r="B7" s="17" t="s">
        <v>81</v>
      </c>
      <c r="C7" s="18">
        <f>SUM(Nurse!E:E)</f>
        <v>4921.4999999999982</v>
      </c>
      <c r="D7" s="1"/>
      <c r="F7" s="26" t="s">
        <v>94</v>
      </c>
      <c r="G7" s="20">
        <f>SUM(Table3[RN Admin Hours])</f>
        <v>962.26244444444467</v>
      </c>
      <c r="H7" s="23">
        <f>Table30[[#This Row],[State Total]]/G3</f>
        <v>4.6940035451362036E-2</v>
      </c>
      <c r="I7" s="21">
        <f>Table30[[#This Row],[State Total]]/C7</f>
        <v>0.19552218722837447</v>
      </c>
      <c r="J7" s="19"/>
      <c r="K7" s="19"/>
      <c r="L7" s="19"/>
      <c r="M7" s="19"/>
      <c r="N7" s="19"/>
      <c r="O7" s="19"/>
    </row>
    <row r="8" spans="2:15" ht="15" customHeight="1" x14ac:dyDescent="0.2">
      <c r="F8" s="26" t="s">
        <v>95</v>
      </c>
      <c r="G8" s="20">
        <f>SUM(Table3[RN DON Hours])</f>
        <v>485.68411111111084</v>
      </c>
      <c r="H8" s="23">
        <f>Table30[[#This Row],[State Total]]/G3</f>
        <v>2.369211177817615E-2</v>
      </c>
      <c r="I8" s="21">
        <f>Table30[[#This Row],[State Total]]/C7</f>
        <v>9.868619549143777E-2</v>
      </c>
      <c r="J8" s="19"/>
      <c r="K8" s="19"/>
      <c r="L8" s="19"/>
      <c r="M8" s="19"/>
      <c r="N8" s="19"/>
      <c r="O8" s="19"/>
    </row>
    <row r="9" spans="2:15" ht="15" customHeight="1" x14ac:dyDescent="0.2">
      <c r="F9" s="12" t="s">
        <v>96</v>
      </c>
      <c r="G9" s="20">
        <f>SUM(Table3[Total LPN Hours (w/ Admin)])</f>
        <v>2702.2083333333335</v>
      </c>
      <c r="H9" s="23">
        <f>Table30[[#This Row],[State Total]]/G3</f>
        <v>0.13181617519829925</v>
      </c>
      <c r="I9" s="21">
        <f>Table30[[#This Row],[State Total]]/C7</f>
        <v>0.549061939110705</v>
      </c>
      <c r="J9" s="19"/>
      <c r="K9" s="19"/>
      <c r="L9" s="19"/>
      <c r="M9" s="19"/>
      <c r="N9" s="19"/>
      <c r="O9" s="19"/>
    </row>
    <row r="10" spans="2:15" ht="15" customHeight="1" x14ac:dyDescent="0.2">
      <c r="F10" s="26" t="s">
        <v>100</v>
      </c>
      <c r="G10" s="20">
        <f>SUM(Table3[LPN Hours (excl. Admin)])</f>
        <v>2363.9871111111106</v>
      </c>
      <c r="H10" s="23">
        <f>Table30[[#This Row],[State Total]]/G3</f>
        <v>0.11531743698693726</v>
      </c>
      <c r="I10" s="21">
        <f>Table30[[#This Row],[State Total]]/C7</f>
        <v>0.48033874044724401</v>
      </c>
      <c r="J10" s="19"/>
      <c r="K10" s="19"/>
      <c r="L10" s="19"/>
      <c r="M10" s="19"/>
      <c r="N10" s="19"/>
      <c r="O10" s="19"/>
    </row>
    <row r="11" spans="2:15" ht="15" customHeight="1" x14ac:dyDescent="0.2">
      <c r="F11" s="26" t="s">
        <v>97</v>
      </c>
      <c r="G11" s="20">
        <f>SUM(Table3[LPN Admin Hours])</f>
        <v>338.22122222222225</v>
      </c>
      <c r="H11" s="23">
        <f>Table30[[#This Row],[State Total]]/G3</f>
        <v>1.6498738211361944E-2</v>
      </c>
      <c r="I11" s="21">
        <f>Table30[[#This Row],[State Total]]/C7</f>
        <v>6.8723198663460813E-2</v>
      </c>
      <c r="J11" s="19"/>
      <c r="K11" s="19"/>
      <c r="L11" s="19"/>
      <c r="M11" s="19"/>
      <c r="N11" s="19"/>
      <c r="O11" s="19"/>
    </row>
    <row r="12" spans="2:15" ht="15" customHeight="1" x14ac:dyDescent="0.2">
      <c r="F12" s="12" t="s">
        <v>101</v>
      </c>
      <c r="G12" s="20">
        <f>SUM(Table3[Total CNA, NA TR, Med Aide/Tech Hours])</f>
        <v>12180.806999999999</v>
      </c>
      <c r="H12" s="23">
        <f>Table30[[#This Row],[State Total]]/G3</f>
        <v>0.59419082154484859</v>
      </c>
      <c r="I12" s="21">
        <f>Table30[[#This Row],[State Total]]/C7</f>
        <v>2.4750192014629695</v>
      </c>
      <c r="J12" s="19"/>
      <c r="K12" s="19"/>
      <c r="L12" s="19"/>
      <c r="M12" s="19"/>
      <c r="N12" s="19"/>
      <c r="O12" s="19"/>
    </row>
    <row r="13" spans="2:15" ht="15" customHeight="1" x14ac:dyDescent="0.2">
      <c r="F13" s="26" t="s">
        <v>15</v>
      </c>
      <c r="G13" s="20">
        <f>SUM(Table3[CNA Hours])</f>
        <v>11155.261999999997</v>
      </c>
      <c r="H13" s="23">
        <f>Table30[[#This Row],[State Total]]/G3</f>
        <v>0.54416380559416377</v>
      </c>
      <c r="I13" s="21">
        <f>Table30[[#This Row],[State Total]]/C7</f>
        <v>2.26663862643503</v>
      </c>
      <c r="J13" s="19"/>
      <c r="K13" s="19"/>
      <c r="L13" s="19"/>
      <c r="M13" s="19"/>
      <c r="N13" s="19"/>
      <c r="O13" s="19"/>
    </row>
    <row r="14" spans="2:15" ht="15" customHeight="1" x14ac:dyDescent="0.2">
      <c r="F14" s="26" t="s">
        <v>82</v>
      </c>
      <c r="G14" s="20">
        <f>SUM(Table3[NA TR Hours])</f>
        <v>1001.8023333333331</v>
      </c>
      <c r="H14" s="23">
        <f>Table30[[#This Row],[State Total]]/G3</f>
        <v>4.8868827120311445E-2</v>
      </c>
      <c r="I14" s="21">
        <f>Table30[[#This Row],[State Total]]/C7</f>
        <v>0.20355630058586477</v>
      </c>
    </row>
    <row r="15" spans="2:15" ht="15" customHeight="1" x14ac:dyDescent="0.2">
      <c r="F15" s="28" t="s">
        <v>74</v>
      </c>
      <c r="G15" s="22">
        <f>SUM(Table3[Med Aide/Tech Hours])</f>
        <v>23.742666666666668</v>
      </c>
      <c r="H15" s="23">
        <f>Table30[[#This Row],[State Total]]/G3</f>
        <v>1.158188830373239E-3</v>
      </c>
      <c r="I15" s="21">
        <f>Table30[[#This Row],[State Total]]/C7</f>
        <v>4.8242744420738956E-3</v>
      </c>
    </row>
    <row r="16" spans="2:15" ht="15" customHeight="1" x14ac:dyDescent="0.2"/>
    <row r="17" spans="6:7" ht="15" customHeight="1" x14ac:dyDescent="0.2"/>
    <row r="18" spans="6:7" ht="15" customHeight="1" x14ac:dyDescent="0.2">
      <c r="F18" s="2" t="s">
        <v>110</v>
      </c>
      <c r="G18" s="2" t="s">
        <v>115</v>
      </c>
    </row>
    <row r="19" spans="6:7" ht="15" customHeight="1" x14ac:dyDescent="0.2">
      <c r="F19" s="2" t="s">
        <v>102</v>
      </c>
      <c r="G19" s="12">
        <f>SUM(Table3[RN Hours Contract])</f>
        <v>202.85977777777774</v>
      </c>
    </row>
    <row r="20" spans="6:7" ht="15" customHeight="1" x14ac:dyDescent="0.2">
      <c r="F20" s="2" t="s">
        <v>103</v>
      </c>
      <c r="G20" s="12">
        <f>SUM(Table3[RN Admin Hours Contract])</f>
        <v>30.849111111111107</v>
      </c>
    </row>
    <row r="21" spans="6:7" ht="15" customHeight="1" x14ac:dyDescent="0.2">
      <c r="F21" s="2" t="s">
        <v>104</v>
      </c>
      <c r="G21" s="12">
        <f>SUM(Table3[RN DON Hours Contract])</f>
        <v>5.0472222222222225</v>
      </c>
    </row>
    <row r="22" spans="6:7" ht="15" customHeight="1" x14ac:dyDescent="0.2">
      <c r="F22" s="2" t="s">
        <v>105</v>
      </c>
      <c r="G22" s="12">
        <f>SUM(Table3[LPN Hours Contract])</f>
        <v>65.295555555555538</v>
      </c>
    </row>
    <row r="23" spans="6:7" ht="15" customHeight="1" x14ac:dyDescent="0.2">
      <c r="F23" s="2" t="s">
        <v>106</v>
      </c>
      <c r="G23" s="12">
        <f>SUM(Table3[LPN Admin Hours Contract])</f>
        <v>5.6817777777777758</v>
      </c>
    </row>
    <row r="24" spans="6:7" ht="15" customHeight="1" x14ac:dyDescent="0.2">
      <c r="F24" s="2" t="s">
        <v>107</v>
      </c>
      <c r="G24" s="12">
        <f>SUM(Table3[CNA Hours Contract])</f>
        <v>892.16355555555572</v>
      </c>
    </row>
    <row r="25" spans="6:7" ht="15" customHeight="1" x14ac:dyDescent="0.2">
      <c r="F25" s="2" t="s">
        <v>108</v>
      </c>
      <c r="G25" s="12">
        <f>SUM(Table3[NA TR Hours Contract])</f>
        <v>0.62955555555555565</v>
      </c>
    </row>
    <row r="26" spans="6:7" ht="15" customHeight="1" x14ac:dyDescent="0.2">
      <c r="F26" s="2" t="s">
        <v>109</v>
      </c>
      <c r="G26" s="12">
        <f>SUM(Table3[Med Aide Hours Contract])</f>
        <v>0</v>
      </c>
    </row>
    <row r="27" spans="6:7" ht="15" customHeight="1" x14ac:dyDescent="0.2">
      <c r="F27" s="2" t="s">
        <v>98</v>
      </c>
      <c r="G27" s="12">
        <f>SUM(G19:G26)</f>
        <v>1202.5265555555557</v>
      </c>
    </row>
    <row r="28" spans="6:7" ht="15" customHeight="1" x14ac:dyDescent="0.2">
      <c r="F28" s="2" t="s">
        <v>113</v>
      </c>
      <c r="G28" s="12">
        <f>G3-G27</f>
        <v>19297.297000000006</v>
      </c>
    </row>
    <row r="29" spans="6:7" ht="15" customHeight="1" x14ac:dyDescent="0.2">
      <c r="F29" s="2" t="s">
        <v>114</v>
      </c>
      <c r="G29" s="25">
        <f>G27/G3</f>
        <v>5.8660336870541722E-2</v>
      </c>
    </row>
    <row r="30" spans="6:7" ht="15" customHeight="1" x14ac:dyDescent="0.2"/>
    <row r="31" spans="6:7" ht="15" customHeight="1" x14ac:dyDescent="0.2">
      <c r="G31" s="12"/>
    </row>
    <row r="32" spans="6:7" ht="15" customHeight="1" x14ac:dyDescent="0.2"/>
    <row r="33" spans="6:7" ht="15" customHeight="1" x14ac:dyDescent="0.2">
      <c r="F33" s="2" t="s">
        <v>99</v>
      </c>
      <c r="G33" s="24" t="s">
        <v>16</v>
      </c>
    </row>
    <row r="34" spans="6:7" ht="15" customHeight="1" x14ac:dyDescent="0.2">
      <c r="F34" s="27" t="s">
        <v>78</v>
      </c>
      <c r="G34" s="21">
        <f>I3</f>
        <v>4.1653608768781005</v>
      </c>
    </row>
    <row r="35" spans="6:7" ht="15" customHeight="1" x14ac:dyDescent="0.2">
      <c r="F35" s="12" t="s">
        <v>111</v>
      </c>
      <c r="G35" s="21">
        <f>I5</f>
        <v>1.1412797363044249</v>
      </c>
    </row>
    <row r="36" spans="6:7" ht="15" customHeight="1" x14ac:dyDescent="0.2">
      <c r="F36" s="12" t="s">
        <v>17</v>
      </c>
      <c r="G36" s="21">
        <f>I9</f>
        <v>0.549061939110705</v>
      </c>
    </row>
    <row r="37" spans="6:7" ht="15" customHeight="1" x14ac:dyDescent="0.2">
      <c r="F37" s="12" t="s">
        <v>116</v>
      </c>
      <c r="G37" s="21">
        <f>I12</f>
        <v>2.4750192014629695</v>
      </c>
    </row>
    <row r="38" spans="6:7" ht="15" customHeight="1" x14ac:dyDescent="0.2"/>
    <row r="39" spans="6:7" ht="15" customHeight="1" x14ac:dyDescent="0.2"/>
    <row r="40" spans="6:7" ht="15" customHeight="1" x14ac:dyDescent="0.2"/>
    <row r="41" spans="6:7" ht="15" customHeight="1" x14ac:dyDescent="0.2"/>
    <row r="42" spans="6:7" ht="15" customHeight="1" x14ac:dyDescent="0.2"/>
    <row r="43" spans="6:7" ht="15" customHeight="1" x14ac:dyDescent="0.2"/>
    <row r="44" spans="6:7" ht="15" customHeight="1" x14ac:dyDescent="0.2"/>
    <row r="45" spans="6:7" ht="15" customHeight="1" x14ac:dyDescent="0.2"/>
    <row r="46" spans="6:7" ht="15" customHeight="1" x14ac:dyDescent="0.2"/>
    <row r="47" spans="6:7" ht="15" customHeight="1" x14ac:dyDescent="0.2"/>
    <row r="48" spans="6:7"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sheetData>
  <pageMargins left="0.7" right="0.7" top="0.75" bottom="0.75" header="0.3" footer="0.3"/>
  <pageSetup orientation="portrait" horizontalDpi="300" verticalDpi="300" r:id="rId1"/>
  <ignoredErrors>
    <ignoredError sqref="C3 C5:C7 H6:H8 H9:H15 I3:I15 H3:H4" calculatedColumn="1"/>
  </ignoredErrors>
  <tableParts count="4">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797E-2EFF-4EDA-98DE-5650C91D4B69}">
  <dimension ref="B32:C36"/>
  <sheetViews>
    <sheetView zoomScale="85" zoomScaleNormal="85" workbookViewId="0"/>
  </sheetViews>
  <sheetFormatPr baseColWidth="10" defaultColWidth="8.83203125" defaultRowHeight="15" x14ac:dyDescent="0.2"/>
  <sheetData>
    <row r="32" spans="2:3" ht="16" x14ac:dyDescent="0.2">
      <c r="B32" s="2"/>
      <c r="C32" s="24"/>
    </row>
    <row r="33" spans="2:3" ht="16" x14ac:dyDescent="0.2">
      <c r="B33" s="27"/>
      <c r="C33" s="21"/>
    </row>
    <row r="34" spans="2:3" ht="16" x14ac:dyDescent="0.2">
      <c r="B34" s="12"/>
      <c r="C34" s="21"/>
    </row>
    <row r="35" spans="2:3" ht="16" x14ac:dyDescent="0.2">
      <c r="B35" s="12"/>
      <c r="C35" s="21"/>
    </row>
    <row r="36" spans="2:3" ht="16" x14ac:dyDescent="0.2">
      <c r="B36" s="12"/>
      <c r="C36" s="21"/>
    </row>
  </sheetData>
  <pageMargins left="0.7" right="0.7" top="0.75" bottom="0.75" header="0.3" footer="0.3"/>
  <drawing r:id="rId1"/>
  <extLst>
    <ext xmlns:x15="http://schemas.microsoft.com/office/spreadsheetml/2010/11/main" uri="{F7C9EE02-42E1-4005-9D12-6889AFFD525C}">
      <x15:webExtensions xmlns:xm="http://schemas.microsoft.com/office/excel/2006/main">
        <x15:webExtension appRef="{A6DDE8EF-38AE-4F9B-B97D-BA0FCED26231}">
          <xm:f>'Summary Data'!$F$33:$G$37</xm:f>
        </x15:webExtension>
      </x15:webExtens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01FEC-FCD8-410E-96FA-8BEEED6406D1}">
  <dimension ref="B2:D28"/>
  <sheetViews>
    <sheetView zoomScale="70" zoomScaleNormal="70" workbookViewId="0"/>
  </sheetViews>
  <sheetFormatPr baseColWidth="10" defaultColWidth="8.83203125" defaultRowHeight="16" x14ac:dyDescent="0.2"/>
  <cols>
    <col min="1" max="1" width="100.1640625" style="2" customWidth="1"/>
    <col min="2" max="2" width="4.1640625" style="2" customWidth="1"/>
    <col min="3" max="3" width="21.6640625" style="2" customWidth="1"/>
    <col min="4" max="4" width="66.83203125" style="2" customWidth="1"/>
    <col min="5" max="16384" width="8.83203125" style="2"/>
  </cols>
  <sheetData>
    <row r="2" spans="2:4" ht="24" x14ac:dyDescent="0.3">
      <c r="C2" s="29" t="s">
        <v>118</v>
      </c>
      <c r="D2" s="30"/>
    </row>
    <row r="3" spans="2:4" x14ac:dyDescent="0.2">
      <c r="C3" s="31" t="s">
        <v>15</v>
      </c>
      <c r="D3" s="32" t="s">
        <v>119</v>
      </c>
    </row>
    <row r="4" spans="2:4" x14ac:dyDescent="0.2">
      <c r="C4" s="33" t="s">
        <v>16</v>
      </c>
      <c r="D4" s="34" t="s">
        <v>120</v>
      </c>
    </row>
    <row r="5" spans="2:4" x14ac:dyDescent="0.2">
      <c r="C5" s="33" t="s">
        <v>17</v>
      </c>
      <c r="D5" s="34" t="s">
        <v>121</v>
      </c>
    </row>
    <row r="6" spans="2:4" ht="15.75" customHeight="1" x14ac:dyDescent="0.2">
      <c r="C6" s="33" t="s">
        <v>74</v>
      </c>
      <c r="D6" s="34" t="s">
        <v>122</v>
      </c>
    </row>
    <row r="7" spans="2:4" ht="15.5" customHeight="1" x14ac:dyDescent="0.2">
      <c r="C7" s="33" t="s">
        <v>82</v>
      </c>
      <c r="D7" s="34" t="s">
        <v>123</v>
      </c>
    </row>
    <row r="8" spans="2:4" x14ac:dyDescent="0.2">
      <c r="C8" s="33" t="s">
        <v>124</v>
      </c>
      <c r="D8" s="34" t="s">
        <v>125</v>
      </c>
    </row>
    <row r="9" spans="2:4" x14ac:dyDescent="0.2">
      <c r="C9" s="35" t="s">
        <v>126</v>
      </c>
      <c r="D9" s="33" t="s">
        <v>127</v>
      </c>
    </row>
    <row r="10" spans="2:4" x14ac:dyDescent="0.2">
      <c r="B10" s="36"/>
      <c r="C10" s="33" t="s">
        <v>128</v>
      </c>
      <c r="D10" s="34" t="s">
        <v>129</v>
      </c>
    </row>
    <row r="11" spans="2:4" x14ac:dyDescent="0.2">
      <c r="C11" s="33" t="s">
        <v>130</v>
      </c>
      <c r="D11" s="34" t="s">
        <v>131</v>
      </c>
    </row>
    <row r="12" spans="2:4" x14ac:dyDescent="0.2">
      <c r="C12" s="33" t="s">
        <v>132</v>
      </c>
      <c r="D12" s="34" t="s">
        <v>133</v>
      </c>
    </row>
    <row r="13" spans="2:4" x14ac:dyDescent="0.2">
      <c r="C13" s="33" t="s">
        <v>128</v>
      </c>
      <c r="D13" s="34" t="s">
        <v>129</v>
      </c>
    </row>
    <row r="14" spans="2:4" x14ac:dyDescent="0.2">
      <c r="C14" s="33" t="s">
        <v>130</v>
      </c>
      <c r="D14" s="34" t="s">
        <v>134</v>
      </c>
    </row>
    <row r="15" spans="2:4" x14ac:dyDescent="0.2">
      <c r="C15" s="37" t="s">
        <v>132</v>
      </c>
      <c r="D15" s="38" t="s">
        <v>133</v>
      </c>
    </row>
    <row r="17" spans="3:4" ht="24" x14ac:dyDescent="0.3">
      <c r="C17" s="29" t="s">
        <v>135</v>
      </c>
      <c r="D17" s="30"/>
    </row>
    <row r="18" spans="3:4" x14ac:dyDescent="0.2">
      <c r="C18" s="33" t="s">
        <v>16</v>
      </c>
      <c r="D18" s="34" t="s">
        <v>136</v>
      </c>
    </row>
    <row r="19" spans="3:4" x14ac:dyDescent="0.2">
      <c r="C19" s="33" t="s">
        <v>78</v>
      </c>
      <c r="D19" s="34" t="s">
        <v>137</v>
      </c>
    </row>
    <row r="20" spans="3:4" x14ac:dyDescent="0.2">
      <c r="C20" s="35" t="s">
        <v>138</v>
      </c>
      <c r="D20" s="33" t="s">
        <v>139</v>
      </c>
    </row>
    <row r="21" spans="3:4" x14ac:dyDescent="0.2">
      <c r="C21" s="33" t="s">
        <v>140</v>
      </c>
      <c r="D21" s="34" t="s">
        <v>141</v>
      </c>
    </row>
    <row r="22" spans="3:4" x14ac:dyDescent="0.2">
      <c r="C22" s="33" t="s">
        <v>142</v>
      </c>
      <c r="D22" s="34" t="s">
        <v>143</v>
      </c>
    </row>
    <row r="23" spans="3:4" x14ac:dyDescent="0.2">
      <c r="C23" s="33" t="s">
        <v>144</v>
      </c>
      <c r="D23" s="34" t="s">
        <v>145</v>
      </c>
    </row>
    <row r="24" spans="3:4" x14ac:dyDescent="0.2">
      <c r="C24" s="33" t="s">
        <v>146</v>
      </c>
      <c r="D24" s="34" t="s">
        <v>147</v>
      </c>
    </row>
    <row r="25" spans="3:4" x14ac:dyDescent="0.2">
      <c r="C25" s="33" t="s">
        <v>77</v>
      </c>
      <c r="D25" s="34" t="s">
        <v>148</v>
      </c>
    </row>
    <row r="26" spans="3:4" x14ac:dyDescent="0.2">
      <c r="C26" s="33" t="s">
        <v>142</v>
      </c>
      <c r="D26" s="34" t="s">
        <v>143</v>
      </c>
    </row>
    <row r="27" spans="3:4" x14ac:dyDescent="0.2">
      <c r="C27" s="33" t="s">
        <v>144</v>
      </c>
      <c r="D27" s="34" t="s">
        <v>145</v>
      </c>
    </row>
    <row r="28" spans="3:4" x14ac:dyDescent="0.2">
      <c r="C28" s="37" t="s">
        <v>146</v>
      </c>
      <c r="D28" s="38" t="s">
        <v>147</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s q m i d = " 2 2 7 a d c 4 6 - e 6 7 d - 4 4 3 9 - 9 9 f 0 - 5 f b e 7 0 9 a f 9 5 c "   x m l n s = " h t t p : / / s c h e m a s . m i c r o s o f t . c o m / D a t a M a s h u p " > A A A A A B Q D A A B Q S w M E F A A C A A g A f W Y E U 3 4 p H o q k A A A A 9 Q A A A B I A H A B D b 2 5 m a W c v U G F j a 2 F n Z S 5 4 b W w g o h g A K K A U A A A A A A A A A A A A A A A A A A A A A A A A A A A A h Y 9 N D o I w F I S v Q r q n R f y J k k d Z u J X E h G j c N q V C I z w M L Z a 7 u f B I X k G M o u 5 c z n z f Y u Z + v U H S 1 5 V 3 U a 3 R D c Z k Q g P i K Z R N r r G I S W e P / p I k H L Z C n k S h v E F G E / U m j 0 l p 7 T l i z D l H 3 Z Q 2 b c H C I J i w Q 7 r J Z K l q Q T 6 y / i / 7 G o 0 V K B X h s H + N 4 S F d z e l i N k w C N n a Q a v z y c G B P + l P C u q t s 1 y q u 0 N 9 l w M Y I 7 H 2 B P w B Q S w M E F A A C A A g A f W Y E 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1 m B F M o i k e 4 D g A A A B E A A A A T A B w A R m 9 y b X V s Y X M v U 2 V j d G l v b j E u b S C i G A A o o B Q A A A A A A A A A A A A A A A A A A A A A A A A A A A A r T k 0 u y c z P U w i G 0 I b W A F B L A Q I t A B Q A A g A I A H 1 m B F N + K R 6 K p A A A A P U A A A A S A A A A A A A A A A A A A A A A A A A A A A B D b 2 5 m a W c v U G F j a 2 F n Z S 5 4 b W x Q S w E C L Q A U A A I A C A B 9 Z g R T D 8 r p q 6 Q A A A D p A A A A E w A A A A A A A A A A A A A A A A D w A A A A W 0 N v b n R l b n R f V H l w Z X N d L n h t b F B L A Q I t A B Q A A g A I A H 1 m B F M 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l k B A A A A A A A A N w 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w v S X R l b X M + P C 9 M b 2 N h b F B h Y 2 t h Z 2 V N Z X R h Z G F 0 Y U Z p b G U + F g A A A F B L B Q Y A A A A A A A A A A A A A A A A A A A A A A A A m A Q A A A Q A A A N C M n d 8 B F d E R j H o A w E / C l + s B A A A A S x s T x B x u / E K f + l d D n j e J h w A A A A A C A A A A A A A Q Z g A A A A E A A C A A A A B w K s 6 D t k P 0 E 8 2 C F E g G E g q U f v 3 x Y X O j + g Y O F I R D e e o j 4 w A A A A A O g A A A A A I A A C A A A A A Y a V Q K 7 E 3 B l c V l q B P 3 F f S c J y 2 x w s 0 y Y W 7 L k h 4 y w r 0 Y v V A A A A D o x 8 1 c O 2 l O t m u f t U b f H B U 0 3 H 5 B 6 L a J R K H u i A V x + c c 7 N N H O T a h Z x A 6 z c 6 c M h P e j Z / Y y A L 6 H 8 t B l q i g 6 8 Z D z G 0 1 e / p i c i X + 1 g f / + + v 5 C 6 6 1 3 9 U A A A A D W j c o u / f Z V B 4 v k c d q l k L r l 5 R 6 H A X p D S h A 4 P l x 4 6 e S S Y j 5 4 K D T Q z s b Y H u Z 7 7 u 8 Y W g V 7 n X F w 8 F u l f R e 3 O s w e 2 / P y < / 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129DBE2DD9EFD4B81439A397942DC8A" ma:contentTypeVersion="14" ma:contentTypeDescription="Create a new document." ma:contentTypeScope="" ma:versionID="78b777ca918e757a8f13711daac4caa0">
  <xsd:schema xmlns:xsd="http://www.w3.org/2001/XMLSchema" xmlns:xs="http://www.w3.org/2001/XMLSchema" xmlns:p="http://schemas.microsoft.com/office/2006/metadata/properties" xmlns:ns1="http://schemas.microsoft.com/sharepoint/v3" xmlns:ns2="821b467c-dfb8-4b22-84bd-4d3765027b35" xmlns:ns3="1e6f2d80-2360-440b-a86f-4e374efa82c3" targetNamespace="http://schemas.microsoft.com/office/2006/metadata/properties" ma:root="true" ma:fieldsID="1702847fecbbaaede85b5eb2d7016cd6" ns1:_="" ns2:_="" ns3:_="">
    <xsd:import namespace="http://schemas.microsoft.com/sharepoint/v3"/>
    <xsd:import namespace="821b467c-dfb8-4b22-84bd-4d3765027b35"/>
    <xsd:import namespace="1e6f2d80-2360-440b-a86f-4e374efa82c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PublishingStartDate" minOccurs="0"/>
                <xsd:element ref="ns1:PublishingExpirationDate"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4"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5"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1b467c-dfb8-4b22-84bd-4d3765027b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6f2d80-2360-440b-a86f-4e374efa82c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F90438F-65AC-4696-B849-6BA41A9EDB64}">
  <ds:schemaRefs>
    <ds:schemaRef ds:uri="http://schemas.microsoft.com/DataMashup"/>
  </ds:schemaRefs>
</ds:datastoreItem>
</file>

<file path=customXml/itemProps2.xml><?xml version="1.0" encoding="utf-8"?>
<ds:datastoreItem xmlns:ds="http://schemas.openxmlformats.org/officeDocument/2006/customXml" ds:itemID="{7D8F2965-B12E-452A-8843-79FC2160E3CC}">
  <ds:schemaRefs>
    <ds:schemaRef ds:uri="http://schemas.microsoft.com/sharepoint/v3/contenttype/forms"/>
  </ds:schemaRefs>
</ds:datastoreItem>
</file>

<file path=customXml/itemProps3.xml><?xml version="1.0" encoding="utf-8"?>
<ds:datastoreItem xmlns:ds="http://schemas.openxmlformats.org/officeDocument/2006/customXml" ds:itemID="{99D8DEA6-8399-4782-AA8A-978F71E97C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1b467c-dfb8-4b22-84bd-4d3765027b35"/>
    <ds:schemaRef ds:uri="1e6f2d80-2360-440b-a86f-4e374efa82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BA78C87-9C50-4B89-8943-4875E653C8AA}">
  <ds:schemaRefs>
    <ds:schemaRef ds:uri="http://schemas.microsoft.com/office/infopath/2007/PartnerControls"/>
    <ds:schemaRef ds:uri="http://schemas.openxmlformats.org/package/2006/metadata/core-properties"/>
    <ds:schemaRef ds:uri="1e6f2d80-2360-440b-a86f-4e374efa82c3"/>
    <ds:schemaRef ds:uri="http://schemas.microsoft.com/office/2006/documentManagement/types"/>
    <ds:schemaRef ds:uri="821b467c-dfb8-4b22-84bd-4d3765027b35"/>
    <ds:schemaRef ds:uri="http://www.w3.org/XML/1998/namespace"/>
    <ds:schemaRef ds:uri="http://purl.org/dc/elements/1.1/"/>
    <ds:schemaRef ds:uri="http://purl.org/dc/dcmitype/"/>
    <ds:schemaRef ds:uri="http://schemas.microsoft.com/sharepoint/v3"/>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Nurse</vt:lpstr>
      <vt:lpstr>Contract</vt:lpstr>
      <vt:lpstr>Non-Nurse</vt:lpstr>
      <vt:lpstr>Summary Data</vt:lpstr>
      <vt:lpstr>Charts</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Hayley Cronquist</cp:lastModifiedBy>
  <dcterms:created xsi:type="dcterms:W3CDTF">2021-07-15T14:38:51Z</dcterms:created>
  <dcterms:modified xsi:type="dcterms:W3CDTF">2021-08-13T19:12:24Z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0x0101009129DBE2DD9EFD4B81439A397942DC8A</vt:lpwstr>
  </property>
</Properties>
</file>