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F480A214-EC88-4740-8490-E965BF114449}"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Notes &amp; State Averages" sheetId="7" r:id="rId4"/>
  </sheets>
  <definedNames>
    <definedName name="_xlnm._FilterDatabase" localSheetId="1" hidden="1">'Contract Staff'!$A$1:$N$35</definedName>
    <definedName name="_xlnm._FilterDatabase" localSheetId="0" hidden="1">'Direct Care Staff'!$A$1:$K$35</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7" i="7"/>
  <c r="C11" i="7" l="1"/>
  <c r="C4" i="7" s="1"/>
  <c r="I6" i="3"/>
  <c r="I33" i="3"/>
  <c r="I19" i="3"/>
  <c r="J19" i="3" s="1"/>
  <c r="I7" i="3"/>
  <c r="J7" i="3" s="1"/>
  <c r="I15" i="3"/>
  <c r="I28" i="3"/>
  <c r="I26" i="3"/>
  <c r="J26" i="3" s="1"/>
  <c r="I5" i="3"/>
  <c r="J5" i="3" s="1"/>
  <c r="I24" i="3"/>
  <c r="I21" i="3"/>
  <c r="I25" i="3"/>
  <c r="J25" i="3" s="1"/>
  <c r="I20" i="3"/>
  <c r="J20" i="3" s="1"/>
  <c r="I4" i="3"/>
  <c r="I9" i="3"/>
  <c r="I11" i="3"/>
  <c r="J11" i="3" s="1"/>
  <c r="I32" i="3"/>
  <c r="J32" i="3" s="1"/>
  <c r="I31" i="3"/>
  <c r="I2" i="3"/>
  <c r="I23" i="3"/>
  <c r="J23" i="3" s="1"/>
  <c r="I16" i="3"/>
  <c r="J16" i="3" s="1"/>
  <c r="I14" i="3"/>
  <c r="I22" i="3"/>
  <c r="I35" i="3"/>
  <c r="J35" i="3" s="1"/>
  <c r="I8" i="3"/>
  <c r="J8" i="3" s="1"/>
  <c r="I12" i="3"/>
  <c r="I10" i="3"/>
  <c r="I3" i="3"/>
  <c r="J3" i="3" s="1"/>
  <c r="I30" i="3"/>
  <c r="J30" i="3" s="1"/>
  <c r="I13" i="3"/>
  <c r="I17" i="3"/>
  <c r="I29" i="3"/>
  <c r="J29" i="3" s="1"/>
  <c r="I34" i="3"/>
  <c r="J34" i="3" s="1"/>
  <c r="I27" i="3"/>
  <c r="I18" i="3"/>
  <c r="J6" i="3"/>
  <c r="J33" i="3"/>
  <c r="J15" i="3"/>
  <c r="J28" i="3"/>
  <c r="J24" i="3"/>
  <c r="J21" i="3"/>
  <c r="J4" i="3"/>
  <c r="J9" i="3"/>
  <c r="J31" i="3"/>
  <c r="J2" i="3"/>
  <c r="J14" i="3"/>
  <c r="J22" i="3"/>
  <c r="J12" i="3"/>
  <c r="J10" i="3"/>
  <c r="J13" i="3"/>
  <c r="J17" i="3"/>
  <c r="J27" i="3"/>
  <c r="J18" i="3"/>
  <c r="K6" i="3"/>
  <c r="K33" i="3"/>
  <c r="K19" i="3"/>
  <c r="K7" i="3"/>
  <c r="K15" i="3"/>
  <c r="K28" i="3"/>
  <c r="K26" i="3"/>
  <c r="K5" i="3"/>
  <c r="K24" i="3"/>
  <c r="K21" i="3"/>
  <c r="K25" i="3"/>
  <c r="K20" i="3"/>
  <c r="K4" i="3"/>
  <c r="K9" i="3"/>
  <c r="K11" i="3"/>
  <c r="K32" i="3"/>
  <c r="K31" i="3"/>
  <c r="K2" i="3"/>
  <c r="K23" i="3"/>
  <c r="K16" i="3"/>
  <c r="K14" i="3"/>
  <c r="K22" i="3"/>
  <c r="K35" i="3"/>
  <c r="K8" i="3"/>
  <c r="K12" i="3"/>
  <c r="K10" i="3"/>
  <c r="K3" i="3"/>
  <c r="K30" i="3"/>
  <c r="K13" i="3"/>
  <c r="K17" i="3"/>
  <c r="K29" i="3"/>
  <c r="K34" i="3"/>
  <c r="K27" i="3"/>
  <c r="K18" i="3"/>
  <c r="H6" i="2"/>
  <c r="H33" i="2"/>
  <c r="H19" i="2"/>
  <c r="H7" i="2"/>
  <c r="H15" i="2"/>
  <c r="H28" i="2"/>
  <c r="H26" i="2"/>
  <c r="H5" i="2"/>
  <c r="H24" i="2"/>
  <c r="H21" i="2"/>
  <c r="H25" i="2"/>
  <c r="H20" i="2"/>
  <c r="H4" i="2"/>
  <c r="H9" i="2"/>
  <c r="H11" i="2"/>
  <c r="H32" i="2"/>
  <c r="H31" i="2"/>
  <c r="H2" i="2"/>
  <c r="H23" i="2"/>
  <c r="H16" i="2"/>
  <c r="H14" i="2"/>
  <c r="H22" i="2"/>
  <c r="H35" i="2"/>
  <c r="H8" i="2"/>
  <c r="H12" i="2"/>
  <c r="H10" i="2"/>
  <c r="H3" i="2"/>
  <c r="H30" i="2"/>
  <c r="H13" i="2"/>
  <c r="H17" i="2"/>
  <c r="H29" i="2"/>
  <c r="H34" i="2"/>
  <c r="H27" i="2"/>
  <c r="H18" i="2"/>
  <c r="K6" i="2"/>
  <c r="K33" i="2"/>
  <c r="K19" i="2"/>
  <c r="K7" i="2"/>
  <c r="K15" i="2"/>
  <c r="K28" i="2"/>
  <c r="K26" i="2"/>
  <c r="K5" i="2"/>
  <c r="K24" i="2"/>
  <c r="K21" i="2"/>
  <c r="K25" i="2"/>
  <c r="K20" i="2"/>
  <c r="K4" i="2"/>
  <c r="K9" i="2"/>
  <c r="K11" i="2"/>
  <c r="K32" i="2"/>
  <c r="K31" i="2"/>
  <c r="K2" i="2"/>
  <c r="K23" i="2"/>
  <c r="K16" i="2"/>
  <c r="K14" i="2"/>
  <c r="K22" i="2"/>
  <c r="K35" i="2"/>
  <c r="K8" i="2"/>
  <c r="K12" i="2"/>
  <c r="K10" i="2"/>
  <c r="K3" i="2"/>
  <c r="K30" i="2"/>
  <c r="K13" i="2"/>
  <c r="K17" i="2"/>
  <c r="K29" i="2"/>
  <c r="K34" i="2"/>
  <c r="K27" i="2"/>
  <c r="K18" i="2"/>
  <c r="N6" i="2"/>
  <c r="N33" i="2"/>
  <c r="N19" i="2"/>
  <c r="N7" i="2"/>
  <c r="N15" i="2"/>
  <c r="N28" i="2"/>
  <c r="N26" i="2"/>
  <c r="N5" i="2"/>
  <c r="N24" i="2"/>
  <c r="N21" i="2"/>
  <c r="N25" i="2"/>
  <c r="N20" i="2"/>
  <c r="N4" i="2"/>
  <c r="N9" i="2"/>
  <c r="N11" i="2"/>
  <c r="N32" i="2"/>
  <c r="N31" i="2"/>
  <c r="N2" i="2"/>
  <c r="N23" i="2"/>
  <c r="N16" i="2"/>
  <c r="N14" i="2"/>
  <c r="N22" i="2"/>
  <c r="N35" i="2"/>
  <c r="N8" i="2"/>
  <c r="N12" i="2"/>
  <c r="N10" i="2"/>
  <c r="N3" i="2"/>
  <c r="N30" i="2"/>
  <c r="N13" i="2"/>
  <c r="N17" i="2"/>
  <c r="N29" i="2"/>
  <c r="N34" i="2"/>
  <c r="N27" i="2"/>
  <c r="N18" i="2"/>
  <c r="L2" i="1"/>
  <c r="M2" i="1" s="1"/>
  <c r="L3" i="1"/>
  <c r="M3" i="1" s="1"/>
  <c r="L4" i="1"/>
  <c r="M4" i="1" s="1"/>
  <c r="L5" i="1"/>
  <c r="M5" i="1" s="1"/>
  <c r="L6" i="1"/>
  <c r="M6" i="1" s="1"/>
  <c r="L7" i="1"/>
  <c r="M7" i="1" s="1"/>
  <c r="L8" i="1"/>
  <c r="M8" i="1" s="1"/>
  <c r="L9" i="1"/>
  <c r="M9" i="1" s="1"/>
  <c r="L10" i="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L27" i="1"/>
  <c r="M27" i="1" s="1"/>
  <c r="L28" i="1"/>
  <c r="M28" i="1" s="1"/>
  <c r="L29" i="1"/>
  <c r="M29" i="1" s="1"/>
  <c r="L30" i="1"/>
  <c r="M30" i="1" s="1"/>
  <c r="L31" i="1"/>
  <c r="M31" i="1" s="1"/>
  <c r="L32" i="1"/>
  <c r="M32" i="1" s="1"/>
  <c r="L33" i="1"/>
  <c r="M33" i="1" s="1"/>
  <c r="L34" i="1"/>
  <c r="M34" i="1" s="1"/>
  <c r="L35" i="1"/>
  <c r="M35" i="1" s="1"/>
  <c r="M10" i="1"/>
  <c r="M26" i="1"/>
  <c r="P2" i="1"/>
  <c r="Q2" i="1" s="1"/>
  <c r="P3" i="1"/>
  <c r="Q3" i="1" s="1"/>
  <c r="P4" i="1"/>
  <c r="P5" i="1"/>
  <c r="Q5" i="1" s="1"/>
  <c r="P6" i="1"/>
  <c r="Q6" i="1" s="1"/>
  <c r="P7" i="1"/>
  <c r="Q7" i="1" s="1"/>
  <c r="P8" i="1"/>
  <c r="P9" i="1"/>
  <c r="Q9" i="1" s="1"/>
  <c r="P10" i="1"/>
  <c r="Q10" i="1" s="1"/>
  <c r="P11" i="1"/>
  <c r="Q11" i="1" s="1"/>
  <c r="P12" i="1"/>
  <c r="P13" i="1"/>
  <c r="Q13" i="1" s="1"/>
  <c r="P14" i="1"/>
  <c r="Q14" i="1" s="1"/>
  <c r="P15" i="1"/>
  <c r="Q15" i="1" s="1"/>
  <c r="P16" i="1"/>
  <c r="P17" i="1"/>
  <c r="Q17" i="1" s="1"/>
  <c r="P18" i="1"/>
  <c r="Q18" i="1" s="1"/>
  <c r="P19" i="1"/>
  <c r="Q19" i="1" s="1"/>
  <c r="P20" i="1"/>
  <c r="P21" i="1"/>
  <c r="Q21" i="1" s="1"/>
  <c r="P22" i="1"/>
  <c r="Q22" i="1" s="1"/>
  <c r="P23" i="1"/>
  <c r="Q23" i="1" s="1"/>
  <c r="P24" i="1"/>
  <c r="P25" i="1"/>
  <c r="Q25" i="1" s="1"/>
  <c r="P26" i="1"/>
  <c r="Q26" i="1" s="1"/>
  <c r="P27" i="1"/>
  <c r="Q27" i="1" s="1"/>
  <c r="P28" i="1"/>
  <c r="P29" i="1"/>
  <c r="Q29" i="1" s="1"/>
  <c r="P30" i="1"/>
  <c r="Q30" i="1" s="1"/>
  <c r="P31" i="1"/>
  <c r="Q31" i="1" s="1"/>
  <c r="P32" i="1"/>
  <c r="P33" i="1"/>
  <c r="Q33" i="1" s="1"/>
  <c r="P34" i="1"/>
  <c r="Q34" i="1" s="1"/>
  <c r="P35" i="1"/>
  <c r="Q35" i="1" s="1"/>
  <c r="Q4" i="1"/>
  <c r="Q8" i="1"/>
  <c r="Q12" i="1"/>
  <c r="Q16" i="1"/>
  <c r="Q20" i="1"/>
  <c r="Q24" i="1"/>
  <c r="Q28" i="1"/>
  <c r="Q32" i="1"/>
  <c r="C8" i="7" l="1"/>
  <c r="C10" i="7" s="1"/>
  <c r="C3" i="7" s="1"/>
</calcChain>
</file>

<file path=xl/sharedStrings.xml><?xml version="1.0" encoding="utf-8"?>
<sst xmlns="http://schemas.openxmlformats.org/spreadsheetml/2006/main" count="466" uniqueCount="116">
  <si>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</si>
  <si>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</si>
  <si>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</si>
  <si>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</si>
  <si>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</si>
  <si>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</si>
  <si>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</si>
  <si>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</si>
  <si>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</si>
  <si>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</si>
  <si>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</si>
  <si>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</si>
  <si>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</si>
  <si>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</si>
  <si>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</si>
  <si>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</si>
  <si>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</si>
  <si>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</si>
  <si>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</si>
  <si>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</si>
  <si>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</si>
  <si>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</si>
  <si>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</si>
  <si>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</si>
  <si>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</si>
  <si>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</si>
  <si>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</si>
  <si>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</si>
  <si>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</si>
  <si>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</si>
  <si>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t xml:space="preserve">For further information and technical specification on payroll-based staff reporting requirements, visit the CMS website at https://www.cms.gov/Medicare/Quality-Initiatives-Patient-Assessment-Instruments/NursingHomeQualityInits/Staffing-Data-Submission-PBJ.html. </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</si>
  <si>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</si>
  <si>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</si>
  <si>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</si>
  <si>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</si>
  <si>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</si>
  <si>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</si>
  <si>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VT</t>
  </si>
  <si>
    <t>BARRE GARDENS NURSING AND REHAB LLC</t>
  </si>
  <si>
    <t>BARRE</t>
  </si>
  <si>
    <t>Washington</t>
  </si>
  <si>
    <t>BEL AIRE CENTER</t>
  </si>
  <si>
    <t>NEWPORT</t>
  </si>
  <si>
    <t>Orleans</t>
  </si>
  <si>
    <t>BENNINGTON HEALTH &amp; REHAB</t>
  </si>
  <si>
    <t>BENNINGTON</t>
  </si>
  <si>
    <t>Bennington</t>
  </si>
  <si>
    <t>BERLIN HEALTH &amp; REHAB CTR</t>
  </si>
  <si>
    <t>BIRCHWOOD TERRACE REHAB &amp; HEALTHCARE</t>
  </si>
  <si>
    <t>BURLINGTON</t>
  </si>
  <si>
    <t>Chittenden</t>
  </si>
  <si>
    <t>BURLINGTON HEALTH &amp; REHAB</t>
  </si>
  <si>
    <t>CEDAR HILL HEALTH CARE CENTER</t>
  </si>
  <si>
    <t>WINDSOR</t>
  </si>
  <si>
    <t>Windsor</t>
  </si>
  <si>
    <t>CENTERS FOR LIVING AND REHAB</t>
  </si>
  <si>
    <t>DERBY GREEN NURSING HOME</t>
  </si>
  <si>
    <t>DERBY</t>
  </si>
  <si>
    <t>ELDERWOOD AT BURLINGTON</t>
  </si>
  <si>
    <t>FRANKLIN COUNTY REHAB CENTER LLC</t>
  </si>
  <si>
    <t>ST ALBANS</t>
  </si>
  <si>
    <t>Franklin</t>
  </si>
  <si>
    <t>GILL ODD FELLOWS HOME</t>
  </si>
  <si>
    <t>LUDLOW</t>
  </si>
  <si>
    <t>GREENSBORO NURSING HOME</t>
  </si>
  <si>
    <t>GREENSBORO</t>
  </si>
  <si>
    <t>HELEN PORTER HEALTHCARE &amp; REHAB</t>
  </si>
  <si>
    <t>MIDDLEBURY</t>
  </si>
  <si>
    <t>Addison</t>
  </si>
  <si>
    <t>MAPLE LANE NURSING HOME</t>
  </si>
  <si>
    <t>BARTON</t>
  </si>
  <si>
    <t>MAYO HEALTHCARE INC.</t>
  </si>
  <si>
    <t>NORTHFIELD</t>
  </si>
  <si>
    <t>MENIG NURSING HOME</t>
  </si>
  <si>
    <t>RANDOLPH CENTER</t>
  </si>
  <si>
    <t>Orange</t>
  </si>
  <si>
    <t>MOUNTAIN VIEW CENTER GENESIS HEALTHCARE</t>
  </si>
  <si>
    <t>RUTLAND</t>
  </si>
  <si>
    <t>Rutland</t>
  </si>
  <si>
    <t>NEWPORT HEALTH CARE CENTER</t>
  </si>
  <si>
    <t>PINE HEIGHTS AT BRATTLEBORO CENTER FOR NURSING &amp; R</t>
  </si>
  <si>
    <t>BRATTLEBORO</t>
  </si>
  <si>
    <t>Windham</t>
  </si>
  <si>
    <t>PINES REHAB &amp; HEALTH CTR</t>
  </si>
  <si>
    <t>LYNDONVILLE</t>
  </si>
  <si>
    <t>Caledonia</t>
  </si>
  <si>
    <t>RUTLAND HEALTHCARE AND REHABILITATION CENTER</t>
  </si>
  <si>
    <t>SAINT ALBANS HEALTHCARE AND REHABILITATION CENTER</t>
  </si>
  <si>
    <t>SAINT ALBANS</t>
  </si>
  <si>
    <t>SPRINGFIELD HEALTH &amp; REHAB</t>
  </si>
  <si>
    <t>SPRINGFIELD</t>
  </si>
  <si>
    <t>ST JOHNSBURY HEALTH &amp; REHAB</t>
  </si>
  <si>
    <t>SAINT JOHNSBURY</t>
  </si>
  <si>
    <t>THE MANOR, INC</t>
  </si>
  <si>
    <t>MORRISVILLE</t>
  </si>
  <si>
    <t>Lamoille</t>
  </si>
  <si>
    <t>THE PINES AT RUTLAND CENTER FOR NURSING AND REHABI</t>
  </si>
  <si>
    <t>THE VILLA REHAB</t>
  </si>
  <si>
    <t>THOMPSON HOUSE NURSING HOME</t>
  </si>
  <si>
    <t>UNION HOUSE NURSING HOME</t>
  </si>
  <si>
    <t>GLOVER</t>
  </si>
  <si>
    <t>VERMONT VETERANS' HOME</t>
  </si>
  <si>
    <t>VERNON GREEN NURSING HOME</t>
  </si>
  <si>
    <t>VERNON</t>
  </si>
  <si>
    <t>WAKE ROBIN-LINDEN NURSING HOME</t>
  </si>
  <si>
    <t>SHELBURNE</t>
  </si>
  <si>
    <t>WOODRIDGE NURSING HOME</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</si>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</sst>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rgb="FF92D05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17">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6">
    <xf numFmtId="0" fontId="0" fillId="0" borderId="0" xfId="0"/>
    <xf numFmtId="164" fontId="0" fillId="0" borderId="0" xfId="0" applyNumberFormat="1"/>
    <xf numFmtId="165" fontId="0" fillId="0" borderId="0" xfId="0" applyNumberFormat="1"/>
    <xf numFmtId="0" fontId="2" fillId="2" borderId="1" xfId="0" applyFont="1" applyFill="1" applyBorder="1" applyAlignment="1">
      <alignment wrapText="1"/>
    </xf>
    <xf numFmtId="165" fontId="2" fillId="2" borderId="1" xfId="1" applyNumberFormat="1" applyFont="1" applyFill="1" applyBorder="1" applyAlignment="1">
      <alignment wrapText="1"/>
    </xf>
    <xf numFmtId="2" fontId="0" fillId="0" borderId="4" xfId="0" applyNumberFormat="1" applyBorder="1"/>
    <xf numFmtId="0" fontId="7" fillId="0" borderId="0" xfId="0" applyFont="1"/>
    <xf numFmtId="0" fontId="4" fillId="0" borderId="0" xfId="2" applyFont="1" applyAlignment="1">
      <alignment horizontal="left" vertical="top" wrapText="1"/>
    </xf>
    <xf numFmtId="0" fontId="2" fillId="0" borderId="1" xfId="0" applyFont="1" applyFill="1" applyBorder="1" applyAlignment="1">
      <alignment wrapText="1"/>
    </xf>
    <xf numFmtId="0" fontId="0" fillId="0" borderId="0" xfId="0" applyFill="1"/>
    <xf numFmtId="0" fontId="9" fillId="6" borderId="0" xfId="0" applyFont="1" applyFill="1"/>
    <xf numFmtId="0" fontId="10" fillId="0" borderId="2" xfId="2" applyFont="1" applyBorder="1" applyAlignment="1">
      <alignment vertical="top" wrapText="1"/>
    </xf>
    <xf numFmtId="2" fontId="11" fillId="0" borderId="9" xfId="2" applyNumberFormat="1" applyFont="1" applyBorder="1" applyAlignment="1">
      <alignment vertical="top"/>
    </xf>
    <xf numFmtId="0" fontId="10" fillId="0" borderId="10" xfId="2" applyFont="1" applyBorder="1" applyAlignment="1">
      <alignment vertical="top"/>
    </xf>
    <xf numFmtId="2" fontId="11" fillId="0" borderId="13" xfId="3" applyNumberFormat="1" applyFont="1" applyBorder="1" applyAlignment="1">
      <alignment vertical="top"/>
    </xf>
    <xf numFmtId="2" fontId="6" fillId="3" borderId="7" xfId="0" applyNumberFormat="1" applyFont="1" applyFill="1" applyBorder="1" applyAlignment="1">
      <alignment horizontal="left"/>
    </xf>
    <xf numFmtId="2" fontId="6" fillId="3" borderId="8" xfId="0" applyNumberFormat="1" applyFont="1" applyFill="1" applyBorder="1" applyAlignment="1">
      <alignment horizontal="left"/>
    </xf>
    <xf numFmtId="2" fontId="0" fillId="0" borderId="12" xfId="0" applyNumberFormat="1" applyBorder="1"/>
    <xf numFmtId="2" fontId="0" fillId="4" borderId="5" xfId="0" applyNumberFormat="1" applyFill="1" applyBorder="1"/>
    <xf numFmtId="2" fontId="0" fillId="4" borderId="15" xfId="0" applyNumberFormat="1" applyFill="1" applyBorder="1"/>
    <xf numFmtId="2" fontId="0" fillId="4" borderId="6" xfId="0" applyNumberFormat="1" applyFill="1" applyBorder="1"/>
    <xf numFmtId="2" fontId="0" fillId="4" borderId="16" xfId="0" applyNumberFormat="1" applyFill="1" applyBorder="1"/>
    <xf numFmtId="0" fontId="3" fillId="0" borderId="0" xfId="2" applyFont="1" applyAlignment="1">
      <alignment horizontal="left" vertical="top" wrapText="1"/>
    </xf>
    <xf numFmtId="0" fontId="3" fillId="0" borderId="0" xfId="2" applyFont="1" applyAlignment="1">
      <alignment vertical="top" wrapText="1"/>
    </xf>
    <xf numFmtId="0" fontId="7" fillId="0" borderId="16" xfId="0" applyFont="1" applyBorder="1"/>
    <xf numFmtId="0" fontId="4" fillId="0" borderId="0" xfId="2" applyFont="1" applyAlignment="1">
      <alignment vertical="top" wrapText="1"/>
    </xf>
    <xf numFmtId="0" fontId="4" fillId="0" borderId="14" xfId="2" applyFont="1" applyBorder="1" applyAlignment="1">
      <alignment horizontal="left" vertical="top" wrapText="1"/>
    </xf>
    <xf numFmtId="2" fontId="8" fillId="5" borderId="2" xfId="0" applyNumberFormat="1" applyFont="1" applyFill="1" applyBorder="1" applyAlignment="1">
      <alignment horizontal="left"/>
    </xf>
    <xf numFmtId="2" fontId="8" fillId="5" borderId="3" xfId="0" applyNumberFormat="1" applyFont="1" applyFill="1" applyBorder="1" applyAlignment="1">
      <alignment horizontal="left"/>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3" fillId="7" borderId="2" xfId="2" applyFont="1" applyFill="1" applyBorder="1" applyAlignment="1">
      <alignment horizontal="left" vertical="top" wrapText="1"/>
    </xf>
    <xf numFmtId="0" fontId="3" fillId="7" borderId="3" xfId="2" applyFont="1" applyFill="1" applyBorder="1" applyAlignment="1">
      <alignment horizontal="left" vertical="top" wrapText="1"/>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0AECB8-CFF0-4563-903C-F8C5103D31B4}" name="Table1" displayName="Table1" ref="A1:K35" totalsRowShown="0" headerRowDxfId="38" headerRowBorderDxfId="37" tableBorderDxfId="36">
  <autoFilter ref="A1:K35" xr:uid="{00000000-0009-0000-0000-000000000000}"/>
  <sortState xmlns:xlrd2="http://schemas.microsoft.com/office/spreadsheetml/2017/richdata2" ref="A2:K35">
    <sortCondition ref="B1:B35"/>
  </sortState>
  <tableColumns count="11">
    <tableColumn id="1" xr3:uid="{64ABC589-D835-4B3B-80FD-466ECD8DD6B2}" name="State"/>
    <tableColumn id="2" xr3:uid="{D24239A1-43F8-4491-864E-127230570B79}" name="Provider Name"/>
    <tableColumn id="3" xr3:uid="{817FF745-C530-491F-9C03-D8FF490B6208}" name="City "/>
    <tableColumn id="4" xr3:uid="{4BCD1620-C923-4C09-B737-523F5DE915B8}" name="County"/>
    <tableColumn id="5" xr3:uid="{EAA6689C-4B9A-45A2-ABBC-44DF37B426AE}" name="MDS Census" dataDxfId="35"/>
    <tableColumn id="6" xr3:uid="{22510E62-EB70-4720-BA4F-9DF0A93749DA}" name="RN Hours" dataDxfId="34"/>
    <tableColumn id="7" xr3:uid="{7D03BB7A-E18F-4B3C-B95E-C494D4B80713}" name="LPN Hours" dataDxfId="33"/>
    <tableColumn id="8" xr3:uid="{D9C09BB4-DFB9-4121-9740-7E8C55825440}" name="CNA Hours " dataDxfId="32"/>
    <tableColumn id="9" xr3:uid="{618984F7-2FAE-4AA5-B93B-B5978F0B8CEA}" name="Total Care Staffing Hours" dataDxfId="31">
      <calculatedColumnFormula>SUM(F2:H2)</calculatedColumnFormula>
    </tableColumn>
    <tableColumn id="10" xr3:uid="{F1132A30-6EC7-472C-B1DB-CE4D41A48D56}" name="Avg Total Staffing Hours Per Resident Per Day" dataDxfId="30">
      <calculatedColumnFormula>I2/E2</calculatedColumnFormula>
    </tableColumn>
    <tableColumn id="11" xr3:uid="{F8B41535-5328-4906-9B0B-9F1EB74C269C}" name="Avg RN Hours Per Resident Per Day" dataDxfId="29">
      <calculatedColumnFormula>F2/E2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2E0309-04CC-490C-A8C2-5D8382CAC3DD}" name="Table2" displayName="Table2" ref="A1:N35" totalsRowShown="0" headerRowDxfId="28" headerRowBorderDxfId="27" tableBorderDxfId="26">
  <autoFilter ref="A1:N35" xr:uid="{00000000-0009-0000-0000-000001000000}"/>
  <sortState xmlns:xlrd2="http://schemas.microsoft.com/office/spreadsheetml/2017/richdata2" ref="A2:N35">
    <sortCondition ref="B1:B35"/>
  </sortState>
  <tableColumns count="14">
    <tableColumn id="1" xr3:uid="{7112FE36-127C-4F57-A380-0A1E59F7F8D9}" name="State"/>
    <tableColumn id="2" xr3:uid="{58DAA62D-4A7F-48FE-AB64-BE3DA319FCE5}" name="Provider Name"/>
    <tableColumn id="3" xr3:uid="{6E06C227-96CB-4A58-A13B-AAEBB01A80EA}" name="City "/>
    <tableColumn id="4" xr3:uid="{617B5998-0B91-48B9-9340-80740A224DD0}" name="County"/>
    <tableColumn id="5" xr3:uid="{FD39EB39-AFB2-4D38-8E24-EFADBC540C1D}" name="MDS Census" dataDxfId="25"/>
    <tableColumn id="6" xr3:uid="{A74E77C2-B383-41AC-B334-F321C4597A35}" name="RN Hours" dataDxfId="24"/>
    <tableColumn id="7" xr3:uid="{19E2B817-315E-44F7-A81A-4422E7903481}" name="RN Hours Contract" dataDxfId="23"/>
    <tableColumn id="8" xr3:uid="{46E25EE9-19A6-4B98-8255-01F34E4A8777}" name="Percent RN Hours Contract" dataDxfId="22">
      <calculatedColumnFormula>G2/F2</calculatedColumnFormula>
    </tableColumn>
    <tableColumn id="9" xr3:uid="{D932F12C-5D2E-47CA-A188-1780C737FED3}" name="LPN Hours" dataDxfId="21"/>
    <tableColumn id="10" xr3:uid="{56E32C30-CD46-4DD5-B810-B2E4459F50CE}" name="LPN Hours Contract" dataDxfId="20"/>
    <tableColumn id="11" xr3:uid="{08DA6D49-D4A1-4A06-B1A0-58A67617B2FF}" name="Percent LPN Hours Contract" dataDxfId="19">
      <calculatedColumnFormula>J2/I2</calculatedColumnFormula>
    </tableColumn>
    <tableColumn id="12" xr3:uid="{5685F569-BC60-419D-B3D5-B653E1A3023C}" name="CNA Hours" dataDxfId="18"/>
    <tableColumn id="13" xr3:uid="{C12776C9-E3D9-404C-AF51-71EA1D568145}" name="CNA Hours Contract" dataDxfId="17"/>
    <tableColumn id="14" xr3:uid="{790114FE-8CBE-4370-A6B1-0DDC8CC9F2DF}" name="Percent CNA Hours Contract" dataDxfId="16">
      <calculatedColumnFormula>M2/L2</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DC9067-F78B-4F81-ACFB-7E5EFA22A9DD}" name="Table3" displayName="Table3" ref="A1:Q35" totalsRowShown="0" headerRowDxfId="15" headerRowBorderDxfId="14" tableBorderDxfId="13">
  <autoFilter ref="A1:Q35" xr:uid="{C6E4967C-9459-487E-8194-855953AE7ABE}"/>
  <sortState xmlns:xlrd2="http://schemas.microsoft.com/office/spreadsheetml/2017/richdata2" ref="A2:Q35">
    <sortCondition ref="B1:B35"/>
  </sortState>
  <tableColumns count="17">
    <tableColumn id="1" xr3:uid="{DE39D960-A701-4F44-95A4-131E9D4C6E6B}" name="State"/>
    <tableColumn id="2" xr3:uid="{09F9F995-28E0-4EDD-A7D1-497EA69FA3E3}" name="Provider Name"/>
    <tableColumn id="3" xr3:uid="{02E43B2F-3AC7-446C-9226-C08752723AC5}" name="City "/>
    <tableColumn id="4" xr3:uid="{759FADA2-8B13-491E-8BFA-FE1F4C903287}" name="County"/>
    <tableColumn id="5" xr3:uid="{62739E59-E7FB-46D8-84AD-F3B915068764}" name="MDS Census" dataDxfId="12"/>
    <tableColumn id="6" xr3:uid="{B7B765C9-F6B4-4B12-8F17-F10DEA9E04C4}" name="Administrator Hours" dataDxfId="11"/>
    <tableColumn id="7" xr3:uid="{03FEA55F-0D2F-412B-AC55-21293C7439BA}" name="Medical Director Hours" dataDxfId="10"/>
    <tableColumn id="8" xr3:uid="{FCCC178F-B453-48B5-BD50-53E132385844}" name="Pharmacist Hours" dataDxfId="9"/>
    <tableColumn id="9" xr3:uid="{D6A3541F-6490-412C-BA21-14CB0FE4058A}" name="Dietician Hours" dataDxfId="8"/>
    <tableColumn id="10" xr3:uid="{1C2DD963-E2D1-432D-BE63-ADE1EF9B95A4}" name="Hours Qualified Activities Professional" dataDxfId="7"/>
    <tableColumn id="11" xr3:uid="{B57E0B02-9005-45D0-984D-0C94BBEE0FCD}" name="Hours Other Activities Professional" dataDxfId="6"/>
    <tableColumn id="12" xr3:uid="{F68E9B13-B60A-4C87-A46F-9B255F60606D}" name="Total Hours Activities Staff" dataDxfId="5">
      <calculatedColumnFormula>SUM(J2,K2)</calculatedColumnFormula>
    </tableColumn>
    <tableColumn id="13" xr3:uid="{DFCF5814-DD2E-43C3-975D-486F37895BBE}" name="Average Activities Staff Hours Per Resident Per Day" dataDxfId="4">
      <calculatedColumnFormula>L2/E2</calculatedColumnFormula>
    </tableColumn>
    <tableColumn id="14" xr3:uid="{6ADD3DBA-0D70-4DCB-B5FF-35B3BE4B7D58}" name="Hours Qualified Social Work Staff" dataDxfId="3"/>
    <tableColumn id="15" xr3:uid="{0208742E-CBDD-4E3F-9656-D27D212BA884}" name="Hours Other Social Work Staff" dataDxfId="2"/>
    <tableColumn id="16" xr3:uid="{B3716F7E-A768-4439-8EEA-0EC34CAB507F}" name="Total Hours Social Work Staff" dataDxfId="1">
      <calculatedColumnFormula>SUM(N2,O2)</calculatedColumnFormula>
    </tableColumn>
    <tableColumn id="17" xr3:uid="{07B2FDBB-9E69-4F01-AD08-EC5832ABE34E}" name="Average Social Work Staff Hours Per Resident Per Day" dataDxfId="0">
      <calculatedColumnFormula>P2/E2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workbookViewId="0">
      <pane ySplit="1" topLeftCell="A2" activePane="bottomLeft" state="frozen"/>
      <selection pane="bottomLeft" activeCell="C23" sqref="C23"/>
    </sheetView>
  </sheetViews>
  <sheetFormatPr defaultColWidth="11.77734375" defaultRowHeight="14.4" x14ac:dyDescent="0.3"/>
  <cols>
    <col min="2" max="2" width="51.21875" bestFit="1" customWidth="1"/>
  </cols>
  <sheetData>
    <row r="1" spans="1:11" s="9" customFormat="1" ht="57.6" x14ac:dyDescent="0.3">
      <c r="A1" s="8" t="s">
        <v>0</v>
      </c>
      <c r="B1" s="8" t="s">
        <v>1</v>
      </c>
      <c r="C1" s="8" t="s">
        <v>2</v>
      </c>
      <c r="D1" s="8" t="s">
        <v>3</v>
      </c>
      <c r="E1" s="8" t="s">
        <v>4</v>
      </c>
      <c r="F1" s="8" t="s">
        <v>17</v>
      </c>
      <c r="G1" s="8" t="s">
        <v>20</v>
      </c>
      <c r="H1" s="8" t="s">
        <v>26</v>
      </c>
      <c r="I1" s="8" t="s">
        <v>27</v>
      </c>
      <c r="J1" s="8" t="s">
        <v>28</v>
      </c>
      <c r="K1" s="8" t="s">
        <v>29</v>
      </c>
    </row>
    <row r="2" spans="1:11" x14ac:dyDescent="0.3">
      <c r="A2" t="s">
        <v>37</v>
      </c>
      <c r="B2" t="s">
        <v>38</v>
      </c>
      <c r="C2" t="s">
        <v>39</v>
      </c>
      <c r="D2" t="s">
        <v>40</v>
      </c>
      <c r="E2" s="1">
        <v>88.739130434782609</v>
      </c>
      <c r="F2" s="1">
        <v>33.016304347826086</v>
      </c>
      <c r="G2" s="1">
        <v>58.532608695652172</v>
      </c>
      <c r="H2" s="1">
        <v>187.66576086956522</v>
      </c>
      <c r="I2" s="1">
        <f>SUM(F2:H2)</f>
        <v>279.2146739130435</v>
      </c>
      <c r="J2" s="1">
        <f>I2/E2</f>
        <v>3.1464661930426265</v>
      </c>
      <c r="K2" s="1">
        <f>F2/E2</f>
        <v>0.37206026457618813</v>
      </c>
    </row>
    <row r="3" spans="1:11" x14ac:dyDescent="0.3">
      <c r="A3" t="s">
        <v>37</v>
      </c>
      <c r="B3" t="s">
        <v>41</v>
      </c>
      <c r="C3" t="s">
        <v>42</v>
      </c>
      <c r="D3" t="s">
        <v>43</v>
      </c>
      <c r="E3" s="1">
        <v>37.652173913043477</v>
      </c>
      <c r="F3" s="1">
        <v>14.668152173913047</v>
      </c>
      <c r="G3" s="1">
        <v>35.185217391304349</v>
      </c>
      <c r="H3" s="1">
        <v>83.897173913043474</v>
      </c>
      <c r="I3" s="1">
        <f>SUM(F3:H3)</f>
        <v>133.75054347826085</v>
      </c>
      <c r="J3" s="1">
        <f>I3/E3</f>
        <v>3.552266166281755</v>
      </c>
      <c r="K3" s="1">
        <f>F3/E3</f>
        <v>0.38956986143187078</v>
      </c>
    </row>
    <row r="4" spans="1:11" x14ac:dyDescent="0.3">
      <c r="A4" t="s">
        <v>37</v>
      </c>
      <c r="B4" t="s">
        <v>44</v>
      </c>
      <c r="C4" t="s">
        <v>45</v>
      </c>
      <c r="D4" t="s">
        <v>46</v>
      </c>
      <c r="E4" s="1">
        <v>69.217391304347828</v>
      </c>
      <c r="F4" s="1">
        <v>32.738152173913043</v>
      </c>
      <c r="G4" s="1">
        <v>67.597717391304343</v>
      </c>
      <c r="H4" s="1">
        <v>158.08956521739131</v>
      </c>
      <c r="I4" s="1">
        <f>SUM(F4:H4)</f>
        <v>258.4254347826087</v>
      </c>
      <c r="J4" s="1">
        <f>I4/E4</f>
        <v>3.7335332914572863</v>
      </c>
      <c r="K4" s="1">
        <f>F4/E4</f>
        <v>0.47297581658291454</v>
      </c>
    </row>
    <row r="5" spans="1:11" x14ac:dyDescent="0.3">
      <c r="A5" t="s">
        <v>37</v>
      </c>
      <c r="B5" t="s">
        <v>47</v>
      </c>
      <c r="C5" t="s">
        <v>39</v>
      </c>
      <c r="D5" t="s">
        <v>40</v>
      </c>
      <c r="E5" s="1">
        <v>89.228260869565219</v>
      </c>
      <c r="F5" s="1">
        <v>41.485869565217406</v>
      </c>
      <c r="G5" s="1">
        <v>88.282608695652229</v>
      </c>
      <c r="H5" s="1">
        <v>199.29086956521738</v>
      </c>
      <c r="I5" s="1">
        <f>SUM(F5:H5)</f>
        <v>329.05934782608699</v>
      </c>
      <c r="J5" s="1">
        <f>I5/E5</f>
        <v>3.687837739066878</v>
      </c>
      <c r="K5" s="1">
        <f>F5/E5</f>
        <v>0.46494091850408104</v>
      </c>
    </row>
    <row r="6" spans="1:11" x14ac:dyDescent="0.3">
      <c r="A6" t="s">
        <v>37</v>
      </c>
      <c r="B6" t="s">
        <v>48</v>
      </c>
      <c r="C6" t="s">
        <v>49</v>
      </c>
      <c r="D6" t="s">
        <v>50</v>
      </c>
      <c r="E6" s="1">
        <v>124.81521739130434</v>
      </c>
      <c r="F6" s="1">
        <v>90.342391304347828</v>
      </c>
      <c r="G6" s="1">
        <v>104.66847826086956</v>
      </c>
      <c r="H6" s="1">
        <v>251.39402173913044</v>
      </c>
      <c r="I6" s="1">
        <f>SUM(F6:H6)</f>
        <v>446.40489130434781</v>
      </c>
      <c r="J6" s="1">
        <f>I6/E6</f>
        <v>3.576526169119568</v>
      </c>
      <c r="K6" s="1">
        <f>F6/E6</f>
        <v>0.72380910911782637</v>
      </c>
    </row>
    <row r="7" spans="1:11" x14ac:dyDescent="0.3">
      <c r="A7" t="s">
        <v>37</v>
      </c>
      <c r="B7" t="s">
        <v>51</v>
      </c>
      <c r="C7" t="s">
        <v>49</v>
      </c>
      <c r="D7" t="s">
        <v>50</v>
      </c>
      <c r="E7" s="1">
        <v>91.815217391304344</v>
      </c>
      <c r="F7" s="1">
        <v>44.523152173913047</v>
      </c>
      <c r="G7" s="1">
        <v>106.29402173913039</v>
      </c>
      <c r="H7" s="1">
        <v>219.51478260869567</v>
      </c>
      <c r="I7" s="1">
        <f>SUM(F7:H7)</f>
        <v>370.33195652173913</v>
      </c>
      <c r="J7" s="1">
        <f>I7/E7</f>
        <v>4.0334485616195099</v>
      </c>
      <c r="K7" s="1">
        <f>F7/E7</f>
        <v>0.4849212738250267</v>
      </c>
    </row>
    <row r="8" spans="1:11" x14ac:dyDescent="0.3">
      <c r="A8" t="s">
        <v>37</v>
      </c>
      <c r="B8" t="s">
        <v>52</v>
      </c>
      <c r="C8" t="s">
        <v>53</v>
      </c>
      <c r="D8" t="s">
        <v>54</v>
      </c>
      <c r="E8" s="1">
        <v>33.826086956521742</v>
      </c>
      <c r="F8" s="1">
        <v>20.298913043478262</v>
      </c>
      <c r="G8" s="1">
        <v>26.698369565217391</v>
      </c>
      <c r="H8" s="1">
        <v>88.521847826086955</v>
      </c>
      <c r="I8" s="1">
        <f>SUM(F8:H8)</f>
        <v>135.5191304347826</v>
      </c>
      <c r="J8" s="1">
        <f>I8/E8</f>
        <v>4.0063496143958863</v>
      </c>
      <c r="K8" s="1">
        <f>F8/E8</f>
        <v>0.60009640102827766</v>
      </c>
    </row>
    <row r="9" spans="1:11" x14ac:dyDescent="0.3">
      <c r="A9" t="s">
        <v>37</v>
      </c>
      <c r="B9" t="s">
        <v>55</v>
      </c>
      <c r="C9" t="s">
        <v>45</v>
      </c>
      <c r="D9" t="s">
        <v>46</v>
      </c>
      <c r="E9" s="1">
        <v>91.380434782608702</v>
      </c>
      <c r="F9" s="1">
        <v>63.867934782608621</v>
      </c>
      <c r="G9" s="1">
        <v>101.31228260869555</v>
      </c>
      <c r="H9" s="1">
        <v>228.18836956521741</v>
      </c>
      <c r="I9" s="1">
        <f>SUM(F9:H9)</f>
        <v>393.3685869565216</v>
      </c>
      <c r="J9" s="1">
        <f>I9/E9</f>
        <v>4.3047353395979524</v>
      </c>
      <c r="K9" s="1">
        <f>F9/E9</f>
        <v>0.69892351611752024</v>
      </c>
    </row>
    <row r="10" spans="1:11" x14ac:dyDescent="0.3">
      <c r="A10" t="s">
        <v>37</v>
      </c>
      <c r="B10" t="s">
        <v>56</v>
      </c>
      <c r="C10" t="s">
        <v>57</v>
      </c>
      <c r="D10" t="s">
        <v>43</v>
      </c>
      <c r="E10" s="1">
        <v>20.75</v>
      </c>
      <c r="F10" s="1">
        <v>12.203804347826088</v>
      </c>
      <c r="G10" s="1">
        <v>11.429347826086957</v>
      </c>
      <c r="H10" s="1">
        <v>54.668478260869563</v>
      </c>
      <c r="I10" s="1">
        <f>SUM(F10:H10)</f>
        <v>78.301630434782609</v>
      </c>
      <c r="J10" s="1">
        <f>I10/E10</f>
        <v>3.7735725510738605</v>
      </c>
      <c r="K10" s="1">
        <f>F10/E10</f>
        <v>0.58813514929282351</v>
      </c>
    </row>
    <row r="11" spans="1:11" x14ac:dyDescent="0.3">
      <c r="A11" t="s">
        <v>37</v>
      </c>
      <c r="B11" t="s">
        <v>58</v>
      </c>
      <c r="C11" t="s">
        <v>49</v>
      </c>
      <c r="D11" t="s">
        <v>50</v>
      </c>
      <c r="E11" s="1">
        <v>108.55434782608695</v>
      </c>
      <c r="F11" s="1">
        <v>26.987934782608701</v>
      </c>
      <c r="G11" s="1">
        <v>125.00956521739127</v>
      </c>
      <c r="H11" s="1">
        <v>243.91391304347829</v>
      </c>
      <c r="I11" s="1">
        <f>SUM(F11:H11)</f>
        <v>395.91141304347826</v>
      </c>
      <c r="J11" s="1">
        <f>I11/E11</f>
        <v>3.6471262641433864</v>
      </c>
      <c r="K11" s="1">
        <f>F11/E11</f>
        <v>0.24861219585461106</v>
      </c>
    </row>
    <row r="12" spans="1:11" x14ac:dyDescent="0.3">
      <c r="A12" t="s">
        <v>37</v>
      </c>
      <c r="B12" t="s">
        <v>59</v>
      </c>
      <c r="C12" t="s">
        <v>60</v>
      </c>
      <c r="D12" t="s">
        <v>61</v>
      </c>
      <c r="E12" s="1">
        <v>58.771739130434781</v>
      </c>
      <c r="F12" s="1">
        <v>68.549565217391304</v>
      </c>
      <c r="G12" s="1">
        <v>45.899239130434779</v>
      </c>
      <c r="H12" s="1">
        <v>206.41358695652173</v>
      </c>
      <c r="I12" s="1">
        <f>SUM(F12:H12)</f>
        <v>320.8623913043478</v>
      </c>
      <c r="J12" s="1">
        <f>I12/E12</f>
        <v>5.4594673571296459</v>
      </c>
      <c r="K12" s="1">
        <f>F12/E12</f>
        <v>1.1663695209913076</v>
      </c>
    </row>
    <row r="13" spans="1:11" x14ac:dyDescent="0.3">
      <c r="A13" t="s">
        <v>37</v>
      </c>
      <c r="B13" t="s">
        <v>62</v>
      </c>
      <c r="C13" t="s">
        <v>63</v>
      </c>
      <c r="D13" t="s">
        <v>54</v>
      </c>
      <c r="E13" s="1">
        <v>39.25</v>
      </c>
      <c r="F13" s="1">
        <v>19.81239130434783</v>
      </c>
      <c r="G13" s="1">
        <v>24.012608695652176</v>
      </c>
      <c r="H13" s="1">
        <v>94.901521739130445</v>
      </c>
      <c r="I13" s="1">
        <f>SUM(F13:H13)</f>
        <v>138.72652173913045</v>
      </c>
      <c r="J13" s="1">
        <f>I13/E13</f>
        <v>3.5344336748823042</v>
      </c>
      <c r="K13" s="1">
        <f>F13/E13</f>
        <v>0.50477430074771545</v>
      </c>
    </row>
    <row r="14" spans="1:11" x14ac:dyDescent="0.3">
      <c r="A14" t="s">
        <v>37</v>
      </c>
      <c r="B14" t="s">
        <v>64</v>
      </c>
      <c r="C14" t="s">
        <v>65</v>
      </c>
      <c r="D14" t="s">
        <v>43</v>
      </c>
      <c r="E14" s="1">
        <v>27.717391304347824</v>
      </c>
      <c r="F14" s="1">
        <v>17.559782608695652</v>
      </c>
      <c r="G14" s="1">
        <v>20.760869565217391</v>
      </c>
      <c r="H14" s="1">
        <v>16.961956521739129</v>
      </c>
      <c r="I14" s="1">
        <f>SUM(F14:H14)</f>
        <v>55.282608695652172</v>
      </c>
      <c r="J14" s="1">
        <f>I14/E14</f>
        <v>1.9945098039215687</v>
      </c>
      <c r="K14" s="1">
        <f>F14/E14</f>
        <v>0.6335294117647059</v>
      </c>
    </row>
    <row r="15" spans="1:11" x14ac:dyDescent="0.3">
      <c r="A15" t="s">
        <v>37</v>
      </c>
      <c r="B15" t="s">
        <v>66</v>
      </c>
      <c r="C15" t="s">
        <v>67</v>
      </c>
      <c r="D15" t="s">
        <v>68</v>
      </c>
      <c r="E15" s="1">
        <v>87.010869565217391</v>
      </c>
      <c r="F15" s="1">
        <v>66.489130434782609</v>
      </c>
      <c r="G15" s="1">
        <v>70.394021739130437</v>
      </c>
      <c r="H15" s="1">
        <v>214.08695652173913</v>
      </c>
      <c r="I15" s="1">
        <f>SUM(F15:H15)</f>
        <v>350.97010869565219</v>
      </c>
      <c r="J15" s="1">
        <f>I15/E15</f>
        <v>4.0336352279825114</v>
      </c>
      <c r="K15" s="1">
        <f>F15/E15</f>
        <v>0.76414740787008117</v>
      </c>
    </row>
    <row r="16" spans="1:11" x14ac:dyDescent="0.3">
      <c r="A16" t="s">
        <v>37</v>
      </c>
      <c r="B16" t="s">
        <v>69</v>
      </c>
      <c r="C16" t="s">
        <v>70</v>
      </c>
      <c r="D16" t="s">
        <v>43</v>
      </c>
      <c r="E16" s="1">
        <v>61.586956521739133</v>
      </c>
      <c r="F16" s="1">
        <v>22.641304347826086</v>
      </c>
      <c r="G16" s="1">
        <v>48.525108695652179</v>
      </c>
      <c r="H16" s="1">
        <v>111.45543478260869</v>
      </c>
      <c r="I16" s="1">
        <f>SUM(F16:H16)</f>
        <v>182.62184782608693</v>
      </c>
      <c r="J16" s="1">
        <f>I16/E16</f>
        <v>2.9652682668549235</v>
      </c>
      <c r="K16" s="1">
        <f>F16/E16</f>
        <v>0.36763148605718315</v>
      </c>
    </row>
    <row r="17" spans="1:11" x14ac:dyDescent="0.3">
      <c r="A17" t="s">
        <v>37</v>
      </c>
      <c r="B17" t="s">
        <v>71</v>
      </c>
      <c r="C17" t="s">
        <v>72</v>
      </c>
      <c r="D17" t="s">
        <v>40</v>
      </c>
      <c r="E17" s="1">
        <v>45.130434782608695</v>
      </c>
      <c r="F17" s="1">
        <v>21.692934782608695</v>
      </c>
      <c r="G17" s="1">
        <v>47.974673913043482</v>
      </c>
      <c r="H17" s="1">
        <v>122.95652173913044</v>
      </c>
      <c r="I17" s="1">
        <f>SUM(F17:H17)</f>
        <v>192.62413043478261</v>
      </c>
      <c r="J17" s="1">
        <f>I17/E17</f>
        <v>4.2681647398843934</v>
      </c>
      <c r="K17" s="1">
        <f>F17/E17</f>
        <v>0.48067196531791906</v>
      </c>
    </row>
    <row r="18" spans="1:11" x14ac:dyDescent="0.3">
      <c r="A18" t="s">
        <v>37</v>
      </c>
      <c r="B18" t="s">
        <v>73</v>
      </c>
      <c r="C18" t="s">
        <v>74</v>
      </c>
      <c r="D18" t="s">
        <v>75</v>
      </c>
      <c r="E18" s="1">
        <v>29.173913043478262</v>
      </c>
      <c r="F18" s="1">
        <v>18.258152173913043</v>
      </c>
      <c r="G18" s="1">
        <v>26.029891304347824</v>
      </c>
      <c r="H18" s="1">
        <v>78.635869565217391</v>
      </c>
      <c r="I18" s="1">
        <f>SUM(F18:H18)</f>
        <v>122.92391304347825</v>
      </c>
      <c r="J18" s="1">
        <f>I18/E18</f>
        <v>4.213487332339791</v>
      </c>
      <c r="K18" s="1">
        <f>F18/E18</f>
        <v>0.62583830104321903</v>
      </c>
    </row>
    <row r="19" spans="1:11" x14ac:dyDescent="0.3">
      <c r="A19" t="s">
        <v>37</v>
      </c>
      <c r="B19" t="s">
        <v>76</v>
      </c>
      <c r="C19" t="s">
        <v>77</v>
      </c>
      <c r="D19" t="s">
        <v>78</v>
      </c>
      <c r="E19" s="1">
        <v>128.42391304347825</v>
      </c>
      <c r="F19" s="1">
        <v>55.702391304347827</v>
      </c>
      <c r="G19" s="1">
        <v>131.86695652173913</v>
      </c>
      <c r="H19" s="1">
        <v>288.22217391304349</v>
      </c>
      <c r="I19" s="1">
        <f>SUM(F19:H19)</f>
        <v>475.79152173913042</v>
      </c>
      <c r="J19" s="1">
        <f>I19/E19</f>
        <v>3.7048514600084639</v>
      </c>
      <c r="K19" s="1">
        <f>F19/E19</f>
        <v>0.43373846804909016</v>
      </c>
    </row>
    <row r="20" spans="1:11" x14ac:dyDescent="0.3">
      <c r="A20" t="s">
        <v>37</v>
      </c>
      <c r="B20" t="s">
        <v>79</v>
      </c>
      <c r="C20" t="s">
        <v>42</v>
      </c>
      <c r="D20" t="s">
        <v>43</v>
      </c>
      <c r="E20" s="1">
        <v>37.434782608695649</v>
      </c>
      <c r="F20" s="1">
        <v>12.543478260869565</v>
      </c>
      <c r="G20" s="1">
        <v>33.233695652173914</v>
      </c>
      <c r="H20" s="1">
        <v>82.641304347826093</v>
      </c>
      <c r="I20" s="1">
        <f>SUM(F20:H20)</f>
        <v>128.41847826086956</v>
      </c>
      <c r="J20" s="1">
        <f>I20/E20</f>
        <v>3.4304587688734034</v>
      </c>
      <c r="K20" s="1">
        <f>F20/E20</f>
        <v>0.335075493612079</v>
      </c>
    </row>
    <row r="21" spans="1:11" x14ac:dyDescent="0.3">
      <c r="A21" t="s">
        <v>37</v>
      </c>
      <c r="B21" t="s">
        <v>80</v>
      </c>
      <c r="C21" t="s">
        <v>81</v>
      </c>
      <c r="D21" t="s">
        <v>82</v>
      </c>
      <c r="E21" s="1">
        <v>73.543478260869563</v>
      </c>
      <c r="F21" s="1">
        <v>58.032608695652172</v>
      </c>
      <c r="G21" s="1">
        <v>32.570652173913047</v>
      </c>
      <c r="H21" s="1">
        <v>156.20652173913044</v>
      </c>
      <c r="I21" s="1">
        <f>SUM(F21:H21)</f>
        <v>246.80978260869566</v>
      </c>
      <c r="J21" s="1">
        <f>I21/E21</f>
        <v>3.3559710316287319</v>
      </c>
      <c r="K21" s="1">
        <f>F21/E21</f>
        <v>0.78909252143068287</v>
      </c>
    </row>
    <row r="22" spans="1:11" x14ac:dyDescent="0.3">
      <c r="A22" t="s">
        <v>37</v>
      </c>
      <c r="B22" t="s">
        <v>83</v>
      </c>
      <c r="C22" t="s">
        <v>84</v>
      </c>
      <c r="D22" t="s">
        <v>85</v>
      </c>
      <c r="E22" s="1">
        <v>49.065217391304351</v>
      </c>
      <c r="F22" s="1">
        <v>16.646847826086955</v>
      </c>
      <c r="G22" s="1">
        <v>35.134239130434793</v>
      </c>
      <c r="H22" s="1">
        <v>132.45500000000001</v>
      </c>
      <c r="I22" s="1">
        <f>SUM(F22:H22)</f>
        <v>184.23608695652177</v>
      </c>
      <c r="J22" s="1">
        <f>I22/E22</f>
        <v>3.7549224634470542</v>
      </c>
      <c r="K22" s="1">
        <f>F22/E22</f>
        <v>0.3392800177226406</v>
      </c>
    </row>
    <row r="23" spans="1:11" x14ac:dyDescent="0.3">
      <c r="A23" t="s">
        <v>37</v>
      </c>
      <c r="B23" t="s">
        <v>86</v>
      </c>
      <c r="C23" t="s">
        <v>77</v>
      </c>
      <c r="D23" t="s">
        <v>78</v>
      </c>
      <c r="E23" s="1">
        <v>79.206521739130437</v>
      </c>
      <c r="F23" s="1">
        <v>38.044673913043489</v>
      </c>
      <c r="G23" s="1">
        <v>73.567608695652197</v>
      </c>
      <c r="H23" s="1">
        <v>178.11565217391305</v>
      </c>
      <c r="I23" s="1">
        <f>SUM(F23:H23)</f>
        <v>289.72793478260871</v>
      </c>
      <c r="J23" s="1">
        <f>I23/E23</f>
        <v>3.657879785920132</v>
      </c>
      <c r="K23" s="1">
        <f>F23/E23</f>
        <v>0.48032249210923572</v>
      </c>
    </row>
    <row r="24" spans="1:11" x14ac:dyDescent="0.3">
      <c r="A24" t="s">
        <v>37</v>
      </c>
      <c r="B24" t="s">
        <v>87</v>
      </c>
      <c r="C24" t="s">
        <v>88</v>
      </c>
      <c r="D24" t="s">
        <v>61</v>
      </c>
      <c r="E24" s="1">
        <v>77.206521739130437</v>
      </c>
      <c r="F24" s="1">
        <v>31.40228260869565</v>
      </c>
      <c r="G24" s="1">
        <v>83.154239130434803</v>
      </c>
      <c r="H24" s="1">
        <v>177.58630434782609</v>
      </c>
      <c r="I24" s="1">
        <f>SUM(F24:H24)</f>
        <v>292.14282608695657</v>
      </c>
      <c r="J24" s="1">
        <f>I24/E24</f>
        <v>3.7839138392228642</v>
      </c>
      <c r="K24" s="1">
        <f>F24/E24</f>
        <v>0.40673095874982396</v>
      </c>
    </row>
    <row r="25" spans="1:11" x14ac:dyDescent="0.3">
      <c r="A25" t="s">
        <v>37</v>
      </c>
      <c r="B25" t="s">
        <v>89</v>
      </c>
      <c r="C25" t="s">
        <v>90</v>
      </c>
      <c r="D25" t="s">
        <v>54</v>
      </c>
      <c r="E25" s="1">
        <v>70.554347826086953</v>
      </c>
      <c r="F25" s="1">
        <v>35.704891304347818</v>
      </c>
      <c r="G25" s="1">
        <v>62.233695652173893</v>
      </c>
      <c r="H25" s="1">
        <v>152.40065217391304</v>
      </c>
      <c r="I25" s="1">
        <f>SUM(F25:H25)</f>
        <v>250.33923913043475</v>
      </c>
      <c r="J25" s="1">
        <f>I25/E25</f>
        <v>3.5481759359112615</v>
      </c>
      <c r="K25" s="1">
        <f>F25/E25</f>
        <v>0.50606224002464939</v>
      </c>
    </row>
    <row r="26" spans="1:11" x14ac:dyDescent="0.3">
      <c r="A26" t="s">
        <v>37</v>
      </c>
      <c r="B26" t="s">
        <v>91</v>
      </c>
      <c r="C26" t="s">
        <v>92</v>
      </c>
      <c r="D26" t="s">
        <v>85</v>
      </c>
      <c r="E26" s="1">
        <v>81.054347826086953</v>
      </c>
      <c r="F26" s="1">
        <v>34.565543478260885</v>
      </c>
      <c r="G26" s="1">
        <v>71.198369565217391</v>
      </c>
      <c r="H26" s="1">
        <v>180.62663043478261</v>
      </c>
      <c r="I26" s="1">
        <f>SUM(F26:H26)</f>
        <v>286.39054347826089</v>
      </c>
      <c r="J26" s="1">
        <f>I26/E26</f>
        <v>3.533315006034599</v>
      </c>
      <c r="K26" s="1">
        <f>F26/E26</f>
        <v>0.42644897411827831</v>
      </c>
    </row>
    <row r="27" spans="1:11" x14ac:dyDescent="0.3">
      <c r="A27" t="s">
        <v>37</v>
      </c>
      <c r="B27" t="s">
        <v>93</v>
      </c>
      <c r="C27" t="s">
        <v>94</v>
      </c>
      <c r="D27" t="s">
        <v>95</v>
      </c>
      <c r="E27" s="1">
        <v>70.402173913043484</v>
      </c>
      <c r="F27" s="1">
        <v>45.399565217391306</v>
      </c>
      <c r="G27" s="1">
        <v>44.242065217391307</v>
      </c>
      <c r="H27" s="1">
        <v>139.98108695652175</v>
      </c>
      <c r="I27" s="1">
        <f>SUM(F27:H27)</f>
        <v>229.62271739130438</v>
      </c>
      <c r="J27" s="1">
        <f>I27/E27</f>
        <v>3.2615856106222019</v>
      </c>
      <c r="K27" s="1">
        <f>F27/E27</f>
        <v>0.64486027481858887</v>
      </c>
    </row>
    <row r="28" spans="1:11" x14ac:dyDescent="0.3">
      <c r="A28" t="s">
        <v>37</v>
      </c>
      <c r="B28" t="s">
        <v>96</v>
      </c>
      <c r="C28" t="s">
        <v>77</v>
      </c>
      <c r="D28" t="s">
        <v>78</v>
      </c>
      <c r="E28" s="1">
        <v>112.04347826086956</v>
      </c>
      <c r="F28" s="1">
        <v>67.633369565217393</v>
      </c>
      <c r="G28" s="1">
        <v>107.5625</v>
      </c>
      <c r="H28" s="1">
        <v>232.8016304347826</v>
      </c>
      <c r="I28" s="1">
        <f>SUM(F28:H28)</f>
        <v>407.99749999999995</v>
      </c>
      <c r="J28" s="1">
        <f>I28/E28</f>
        <v>3.6414212262320524</v>
      </c>
      <c r="K28" s="1">
        <f>F28/E28</f>
        <v>0.60363504074505236</v>
      </c>
    </row>
    <row r="29" spans="1:11" x14ac:dyDescent="0.3">
      <c r="A29" t="s">
        <v>37</v>
      </c>
      <c r="B29" t="s">
        <v>97</v>
      </c>
      <c r="C29" t="s">
        <v>60</v>
      </c>
      <c r="D29" t="s">
        <v>61</v>
      </c>
      <c r="E29" s="1">
        <v>20.75</v>
      </c>
      <c r="F29" s="1">
        <v>12.034130434782609</v>
      </c>
      <c r="G29" s="1">
        <v>21.794673913043475</v>
      </c>
      <c r="H29" s="1">
        <v>61.700978260869562</v>
      </c>
      <c r="I29" s="1">
        <f>SUM(F29:H29)</f>
        <v>95.529782608695655</v>
      </c>
      <c r="J29" s="1">
        <f>I29/E29</f>
        <v>4.6038449449973813</v>
      </c>
      <c r="K29" s="1">
        <f>F29/E29</f>
        <v>0.57995809324253533</v>
      </c>
    </row>
    <row r="30" spans="1:11" x14ac:dyDescent="0.3">
      <c r="A30" t="s">
        <v>37</v>
      </c>
      <c r="B30" t="s">
        <v>98</v>
      </c>
      <c r="C30" t="s">
        <v>81</v>
      </c>
      <c r="D30" t="s">
        <v>82</v>
      </c>
      <c r="E30" s="1">
        <v>40.5</v>
      </c>
      <c r="F30" s="1">
        <v>31.29891304347824</v>
      </c>
      <c r="G30" s="1">
        <v>23.770978260869555</v>
      </c>
      <c r="H30" s="1">
        <v>96.969456521739133</v>
      </c>
      <c r="I30" s="1">
        <f>SUM(F30:H30)</f>
        <v>152.03934782608692</v>
      </c>
      <c r="J30" s="1">
        <f>I30/E30</f>
        <v>3.7540579710144919</v>
      </c>
      <c r="K30" s="1">
        <f>F30/E30</f>
        <v>0.77281266774020352</v>
      </c>
    </row>
    <row r="31" spans="1:11" x14ac:dyDescent="0.3">
      <c r="A31" t="s">
        <v>37</v>
      </c>
      <c r="B31" t="s">
        <v>99</v>
      </c>
      <c r="C31" t="s">
        <v>100</v>
      </c>
      <c r="D31" t="s">
        <v>43</v>
      </c>
      <c r="E31" s="1">
        <v>41.673913043478258</v>
      </c>
      <c r="F31" s="1">
        <v>10.034456521739132</v>
      </c>
      <c r="G31" s="1">
        <v>40.730434782608683</v>
      </c>
      <c r="H31" s="1">
        <v>82.548586956521746</v>
      </c>
      <c r="I31" s="1">
        <f>SUM(F31:H31)</f>
        <v>133.31347826086954</v>
      </c>
      <c r="J31" s="1">
        <f>I31/E31</f>
        <v>3.1989671361502343</v>
      </c>
      <c r="K31" s="1">
        <f>F31/E31</f>
        <v>0.24078508085550346</v>
      </c>
    </row>
    <row r="32" spans="1:11" x14ac:dyDescent="0.3">
      <c r="A32" t="s">
        <v>37</v>
      </c>
      <c r="B32" t="s">
        <v>101</v>
      </c>
      <c r="C32" t="s">
        <v>45</v>
      </c>
      <c r="D32" t="s">
        <v>46</v>
      </c>
      <c r="E32" s="1">
        <v>119.8695652173913</v>
      </c>
      <c r="F32" s="1">
        <v>108.80978260869571</v>
      </c>
      <c r="G32" s="1">
        <v>70.579347826086973</v>
      </c>
      <c r="H32" s="1">
        <v>291.31304347826085</v>
      </c>
      <c r="I32" s="1">
        <f>SUM(F32:H32)</f>
        <v>470.70217391304357</v>
      </c>
      <c r="J32" s="1">
        <f>I32/E32</f>
        <v>3.9267863619876686</v>
      </c>
      <c r="K32" s="1">
        <f>F32/E32</f>
        <v>0.90773485672832843</v>
      </c>
    </row>
    <row r="33" spans="1:11" x14ac:dyDescent="0.3">
      <c r="A33" t="s">
        <v>37</v>
      </c>
      <c r="B33" t="s">
        <v>102</v>
      </c>
      <c r="C33" t="s">
        <v>103</v>
      </c>
      <c r="D33" t="s">
        <v>82</v>
      </c>
      <c r="E33" s="1">
        <v>51.358695652173914</v>
      </c>
      <c r="F33" s="1">
        <v>31.025760869565236</v>
      </c>
      <c r="G33" s="1">
        <v>38.708043478260848</v>
      </c>
      <c r="H33" s="1">
        <v>115.06684782608696</v>
      </c>
      <c r="I33" s="1">
        <f>SUM(F33:H33)</f>
        <v>184.80065217391302</v>
      </c>
      <c r="J33" s="1">
        <f>I33/E33</f>
        <v>3.59823492063492</v>
      </c>
      <c r="K33" s="1">
        <f>F33/E33</f>
        <v>0.60409947089947125</v>
      </c>
    </row>
    <row r="34" spans="1:11" x14ac:dyDescent="0.3">
      <c r="A34" t="s">
        <v>37</v>
      </c>
      <c r="B34" t="s">
        <v>104</v>
      </c>
      <c r="C34" t="s">
        <v>105</v>
      </c>
      <c r="D34" t="s">
        <v>50</v>
      </c>
      <c r="E34" s="1">
        <v>21.282608695652176</v>
      </c>
      <c r="F34" s="1">
        <v>24.076630434782601</v>
      </c>
      <c r="G34" s="1">
        <v>27.808043478260867</v>
      </c>
      <c r="H34" s="1">
        <v>78.916847826086965</v>
      </c>
      <c r="I34" s="1">
        <f>SUM(F34:H34)</f>
        <v>130.80152173913044</v>
      </c>
      <c r="J34" s="1">
        <f>I34/E34</f>
        <v>6.1459346271705817</v>
      </c>
      <c r="K34" s="1">
        <f>F34/E34</f>
        <v>1.1312819203268636</v>
      </c>
    </row>
    <row r="35" spans="1:11" x14ac:dyDescent="0.3">
      <c r="A35" t="s">
        <v>37</v>
      </c>
      <c r="B35" t="s">
        <v>106</v>
      </c>
      <c r="C35" t="s">
        <v>39</v>
      </c>
      <c r="D35" t="s">
        <v>40</v>
      </c>
      <c r="E35" s="1">
        <v>125.14130434782609</v>
      </c>
      <c r="F35" s="1">
        <v>80.827608695652174</v>
      </c>
      <c r="G35" s="1">
        <v>65.288260869565192</v>
      </c>
      <c r="H35" s="1">
        <v>274.66728260869564</v>
      </c>
      <c r="I35" s="1">
        <f>SUM(F35:H35)</f>
        <v>420.78315217391298</v>
      </c>
      <c r="J35" s="1">
        <f>I35/E35</f>
        <v>3.362464170937201</v>
      </c>
      <c r="K35" s="1">
        <f>F35/E35</f>
        <v>0.6458907322157561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workbookViewId="0">
      <pane ySplit="1" topLeftCell="A2" activePane="bottomLeft" state="frozen"/>
      <selection pane="bottomLeft" activeCell="B1" sqref="B1"/>
    </sheetView>
  </sheetViews>
  <sheetFormatPr defaultColWidth="11.77734375" defaultRowHeight="14.4" x14ac:dyDescent="0.3"/>
  <cols>
    <col min="2" max="2" width="51.21875" bestFit="1" customWidth="1"/>
  </cols>
  <sheetData>
    <row r="1" spans="1:14" ht="65.25" customHeight="1" x14ac:dyDescent="0.3">
      <c r="A1" s="3" t="s">
        <v>0</v>
      </c>
      <c r="B1" s="3" t="s">
        <v>1</v>
      </c>
      <c r="C1" s="3" t="s">
        <v>2</v>
      </c>
      <c r="D1" s="3" t="s">
        <v>3</v>
      </c>
      <c r="E1" s="3" t="s">
        <v>4</v>
      </c>
      <c r="F1" s="3" t="s">
        <v>17</v>
      </c>
      <c r="G1" s="3" t="s">
        <v>18</v>
      </c>
      <c r="H1" s="4" t="s">
        <v>19</v>
      </c>
      <c r="I1" s="3" t="s">
        <v>20</v>
      </c>
      <c r="J1" s="3" t="s">
        <v>21</v>
      </c>
      <c r="K1" s="4" t="s">
        <v>22</v>
      </c>
      <c r="L1" s="3" t="s">
        <v>23</v>
      </c>
      <c r="M1" s="3" t="s">
        <v>24</v>
      </c>
      <c r="N1" s="3" t="s">
        <v>25</v>
      </c>
    </row>
    <row r="2" spans="1:14" x14ac:dyDescent="0.3">
      <c r="A2" t="s">
        <v>37</v>
      </c>
      <c r="B2" t="s">
        <v>38</v>
      </c>
      <c r="C2" t="s">
        <v>39</v>
      </c>
      <c r="D2" t="s">
        <v>40</v>
      </c>
      <c r="E2" s="1">
        <v>88.739130434782609</v>
      </c>
      <c r="F2" s="1">
        <v>33.016304347826086</v>
      </c>
      <c r="G2" s="1">
        <v>0</v>
      </c>
      <c r="H2" s="2">
        <f>G2/F2</f>
        <v>0</v>
      </c>
      <c r="I2" s="1">
        <v>58.532608695652172</v>
      </c>
      <c r="J2" s="1">
        <v>13.478260869565217</v>
      </c>
      <c r="K2" s="2">
        <f>J2/I2</f>
        <v>0.23026926648096566</v>
      </c>
      <c r="L2" s="1">
        <v>187.66576086956522</v>
      </c>
      <c r="M2" s="1">
        <v>0</v>
      </c>
      <c r="N2" s="2">
        <f>M2/L2</f>
        <v>0</v>
      </c>
    </row>
    <row r="3" spans="1:14" x14ac:dyDescent="0.3">
      <c r="A3" t="s">
        <v>37</v>
      </c>
      <c r="B3" t="s">
        <v>41</v>
      </c>
      <c r="C3" t="s">
        <v>42</v>
      </c>
      <c r="D3" t="s">
        <v>43</v>
      </c>
      <c r="E3" s="1">
        <v>37.652173913043477</v>
      </c>
      <c r="F3" s="1">
        <v>14.668152173913047</v>
      </c>
      <c r="G3" s="1">
        <v>0</v>
      </c>
      <c r="H3" s="2">
        <f>G3/F3</f>
        <v>0</v>
      </c>
      <c r="I3" s="1">
        <v>35.185217391304349</v>
      </c>
      <c r="J3" s="1">
        <v>6.6195652173913047</v>
      </c>
      <c r="K3" s="2">
        <f>J3/I3</f>
        <v>0.18813483923584509</v>
      </c>
      <c r="L3" s="1">
        <v>83.897173913043474</v>
      </c>
      <c r="M3" s="1">
        <v>2.4084782608695652</v>
      </c>
      <c r="N3" s="2">
        <f>M3/L3</f>
        <v>2.8707501677778441E-2</v>
      </c>
    </row>
    <row r="4" spans="1:14" x14ac:dyDescent="0.3">
      <c r="A4" t="s">
        <v>37</v>
      </c>
      <c r="B4" t="s">
        <v>44</v>
      </c>
      <c r="C4" t="s">
        <v>45</v>
      </c>
      <c r="D4" t="s">
        <v>46</v>
      </c>
      <c r="E4" s="1">
        <v>69.217391304347828</v>
      </c>
      <c r="F4" s="1">
        <v>32.738152173913043</v>
      </c>
      <c r="G4" s="1">
        <v>4.4130434782608692</v>
      </c>
      <c r="H4" s="2">
        <f>G4/F4</f>
        <v>0.13479818454070672</v>
      </c>
      <c r="I4" s="1">
        <v>67.597717391304343</v>
      </c>
      <c r="J4" s="1">
        <v>5.5</v>
      </c>
      <c r="K4" s="2">
        <f>J4/I4</f>
        <v>8.1363694104669732E-2</v>
      </c>
      <c r="L4" s="1">
        <v>158.08956521739131</v>
      </c>
      <c r="M4" s="1">
        <v>21.615434782608691</v>
      </c>
      <c r="N4" s="2">
        <f>M4/L4</f>
        <v>0.13672904187499652</v>
      </c>
    </row>
    <row r="5" spans="1:14" x14ac:dyDescent="0.3">
      <c r="A5" t="s">
        <v>37</v>
      </c>
      <c r="B5" t="s">
        <v>47</v>
      </c>
      <c r="C5" t="s">
        <v>39</v>
      </c>
      <c r="D5" t="s">
        <v>40</v>
      </c>
      <c r="E5" s="1">
        <v>89.228260869565219</v>
      </c>
      <c r="F5" s="1">
        <v>41.485869565217406</v>
      </c>
      <c r="G5" s="1">
        <v>4.4565217391304346</v>
      </c>
      <c r="H5" s="2">
        <f>G5/F5</f>
        <v>0.10742264259700784</v>
      </c>
      <c r="I5" s="1">
        <v>88.282608695652229</v>
      </c>
      <c r="J5" s="1">
        <v>40.543478260869563</v>
      </c>
      <c r="K5" s="2">
        <f>J5/I5</f>
        <v>0.45924649101206566</v>
      </c>
      <c r="L5" s="1">
        <v>199.29086956521738</v>
      </c>
      <c r="M5" s="1">
        <v>57.041195652173911</v>
      </c>
      <c r="N5" s="2">
        <f>M5/L5</f>
        <v>0.28622081772545699</v>
      </c>
    </row>
    <row r="6" spans="1:14" x14ac:dyDescent="0.3">
      <c r="A6" t="s">
        <v>37</v>
      </c>
      <c r="B6" t="s">
        <v>48</v>
      </c>
      <c r="C6" t="s">
        <v>49</v>
      </c>
      <c r="D6" t="s">
        <v>50</v>
      </c>
      <c r="E6" s="1">
        <v>124.81521739130434</v>
      </c>
      <c r="F6" s="1">
        <v>90.342391304347828</v>
      </c>
      <c r="G6" s="1">
        <v>0.39130434782608697</v>
      </c>
      <c r="H6" s="2">
        <f>G6/F6</f>
        <v>4.3313481321061182E-3</v>
      </c>
      <c r="I6" s="1">
        <v>104.66847826086956</v>
      </c>
      <c r="J6" s="1">
        <v>3.6956521739130435</v>
      </c>
      <c r="K6" s="2">
        <f>J6/I6</f>
        <v>3.5308167609948593E-2</v>
      </c>
      <c r="L6" s="1">
        <v>251.39402173913044</v>
      </c>
      <c r="M6" s="1">
        <v>4.8369565217391308</v>
      </c>
      <c r="N6" s="2">
        <f>M6/L6</f>
        <v>1.9240539167468356E-2</v>
      </c>
    </row>
    <row r="7" spans="1:14" x14ac:dyDescent="0.3">
      <c r="A7" t="s">
        <v>37</v>
      </c>
      <c r="B7" t="s">
        <v>51</v>
      </c>
      <c r="C7" t="s">
        <v>49</v>
      </c>
      <c r="D7" t="s">
        <v>50</v>
      </c>
      <c r="E7" s="1">
        <v>91.815217391304344</v>
      </c>
      <c r="F7" s="1">
        <v>44.523152173913047</v>
      </c>
      <c r="G7" s="1">
        <v>0</v>
      </c>
      <c r="H7" s="2">
        <f>G7/F7</f>
        <v>0</v>
      </c>
      <c r="I7" s="1">
        <v>106.29402173913039</v>
      </c>
      <c r="J7" s="1">
        <v>22.826086956521738</v>
      </c>
      <c r="K7" s="2">
        <f>J7/I7</f>
        <v>0.21474478604772457</v>
      </c>
      <c r="L7" s="1">
        <v>219.51478260869567</v>
      </c>
      <c r="M7" s="1">
        <v>157.82619565217394</v>
      </c>
      <c r="N7" s="2">
        <f>M7/L7</f>
        <v>0.71897752751126998</v>
      </c>
    </row>
    <row r="8" spans="1:14" x14ac:dyDescent="0.3">
      <c r="A8" t="s">
        <v>37</v>
      </c>
      <c r="B8" t="s">
        <v>52</v>
      </c>
      <c r="C8" t="s">
        <v>53</v>
      </c>
      <c r="D8" t="s">
        <v>54</v>
      </c>
      <c r="E8" s="1">
        <v>33.826086956521742</v>
      </c>
      <c r="F8" s="1">
        <v>20.298913043478262</v>
      </c>
      <c r="G8" s="1">
        <v>0.27173913043478259</v>
      </c>
      <c r="H8" s="2">
        <f>G8/F8</f>
        <v>1.3386880856760373E-2</v>
      </c>
      <c r="I8" s="1">
        <v>26.698369565217391</v>
      </c>
      <c r="J8" s="1">
        <v>9.6521739130434785</v>
      </c>
      <c r="K8" s="2">
        <f>J8/I8</f>
        <v>0.36152671755725191</v>
      </c>
      <c r="L8" s="1">
        <v>88.521847826086955</v>
      </c>
      <c r="M8" s="1">
        <v>16.779891304347824</v>
      </c>
      <c r="N8" s="2">
        <f>M8/L8</f>
        <v>0.18955649612414521</v>
      </c>
    </row>
    <row r="9" spans="1:14" x14ac:dyDescent="0.3">
      <c r="A9" t="s">
        <v>37</v>
      </c>
      <c r="B9" t="s">
        <v>55</v>
      </c>
      <c r="C9" t="s">
        <v>45</v>
      </c>
      <c r="D9" t="s">
        <v>46</v>
      </c>
      <c r="E9" s="1">
        <v>91.380434782608702</v>
      </c>
      <c r="F9" s="1">
        <v>63.867934782608621</v>
      </c>
      <c r="G9" s="1">
        <v>0</v>
      </c>
      <c r="H9" s="2">
        <f>G9/F9</f>
        <v>0</v>
      </c>
      <c r="I9" s="1">
        <v>101.31228260869555</v>
      </c>
      <c r="J9" s="1">
        <v>16.760869565217391</v>
      </c>
      <c r="K9" s="2">
        <f>J9/I9</f>
        <v>0.16543768567483463</v>
      </c>
      <c r="L9" s="1">
        <v>228.18836956521741</v>
      </c>
      <c r="M9" s="1">
        <v>0</v>
      </c>
      <c r="N9" s="2">
        <f>M9/L9</f>
        <v>0</v>
      </c>
    </row>
    <row r="10" spans="1:14" x14ac:dyDescent="0.3">
      <c r="A10" t="s">
        <v>37</v>
      </c>
      <c r="B10" t="s">
        <v>56</v>
      </c>
      <c r="C10" t="s">
        <v>57</v>
      </c>
      <c r="D10" t="s">
        <v>43</v>
      </c>
      <c r="E10" s="1">
        <v>20.75</v>
      </c>
      <c r="F10" s="1">
        <v>12.203804347826088</v>
      </c>
      <c r="G10" s="1">
        <v>0</v>
      </c>
      <c r="H10" s="2">
        <f>G10/F10</f>
        <v>0</v>
      </c>
      <c r="I10" s="1">
        <v>11.429347826086957</v>
      </c>
      <c r="J10" s="1">
        <v>0</v>
      </c>
      <c r="K10" s="2">
        <f>J10/I10</f>
        <v>0</v>
      </c>
      <c r="L10" s="1">
        <v>54.668478260869563</v>
      </c>
      <c r="M10" s="1">
        <v>0</v>
      </c>
      <c r="N10" s="2">
        <f>M10/L10</f>
        <v>0</v>
      </c>
    </row>
    <row r="11" spans="1:14" x14ac:dyDescent="0.3">
      <c r="A11" t="s">
        <v>37</v>
      </c>
      <c r="B11" t="s">
        <v>58</v>
      </c>
      <c r="C11" t="s">
        <v>49</v>
      </c>
      <c r="D11" t="s">
        <v>50</v>
      </c>
      <c r="E11" s="1">
        <v>108.55434782608695</v>
      </c>
      <c r="F11" s="1">
        <v>26.987934782608701</v>
      </c>
      <c r="G11" s="1">
        <v>0</v>
      </c>
      <c r="H11" s="2">
        <f>G11/F11</f>
        <v>0</v>
      </c>
      <c r="I11" s="1">
        <v>125.00956521739127</v>
      </c>
      <c r="J11" s="1">
        <v>0</v>
      </c>
      <c r="K11" s="2">
        <f>J11/I11</f>
        <v>0</v>
      </c>
      <c r="L11" s="1">
        <v>243.91391304347829</v>
      </c>
      <c r="M11" s="1">
        <v>0</v>
      </c>
      <c r="N11" s="2">
        <f>M11/L11</f>
        <v>0</v>
      </c>
    </row>
    <row r="12" spans="1:14" x14ac:dyDescent="0.3">
      <c r="A12" t="s">
        <v>37</v>
      </c>
      <c r="B12" t="s">
        <v>59</v>
      </c>
      <c r="C12" t="s">
        <v>60</v>
      </c>
      <c r="D12" t="s">
        <v>61</v>
      </c>
      <c r="E12" s="1">
        <v>58.771739130434781</v>
      </c>
      <c r="F12" s="1">
        <v>68.549565217391304</v>
      </c>
      <c r="G12" s="1">
        <v>0</v>
      </c>
      <c r="H12" s="2">
        <f>G12/F12</f>
        <v>0</v>
      </c>
      <c r="I12" s="1">
        <v>45.899239130434779</v>
      </c>
      <c r="J12" s="1">
        <v>0</v>
      </c>
      <c r="K12" s="2">
        <f>J12/I12</f>
        <v>0</v>
      </c>
      <c r="L12" s="1">
        <v>206.41358695652173</v>
      </c>
      <c r="M12" s="1">
        <v>0</v>
      </c>
      <c r="N12" s="2">
        <f>M12/L12</f>
        <v>0</v>
      </c>
    </row>
    <row r="13" spans="1:14" x14ac:dyDescent="0.3">
      <c r="A13" t="s">
        <v>37</v>
      </c>
      <c r="B13" t="s">
        <v>62</v>
      </c>
      <c r="C13" t="s">
        <v>63</v>
      </c>
      <c r="D13" t="s">
        <v>54</v>
      </c>
      <c r="E13" s="1">
        <v>39.25</v>
      </c>
      <c r="F13" s="1">
        <v>19.81239130434783</v>
      </c>
      <c r="G13" s="1">
        <v>0</v>
      </c>
      <c r="H13" s="2">
        <f>G13/F13</f>
        <v>0</v>
      </c>
      <c r="I13" s="1">
        <v>24.012608695652176</v>
      </c>
      <c r="J13" s="1">
        <v>0</v>
      </c>
      <c r="K13" s="2">
        <f>J13/I13</f>
        <v>0</v>
      </c>
      <c r="L13" s="1">
        <v>94.901521739130445</v>
      </c>
      <c r="M13" s="1">
        <v>0</v>
      </c>
      <c r="N13" s="2">
        <f>M13/L13</f>
        <v>0</v>
      </c>
    </row>
    <row r="14" spans="1:14" x14ac:dyDescent="0.3">
      <c r="A14" t="s">
        <v>37</v>
      </c>
      <c r="B14" t="s">
        <v>64</v>
      </c>
      <c r="C14" t="s">
        <v>65</v>
      </c>
      <c r="D14" t="s">
        <v>43</v>
      </c>
      <c r="E14" s="1">
        <v>27.717391304347824</v>
      </c>
      <c r="F14" s="1">
        <v>17.559782608695652</v>
      </c>
      <c r="G14" s="1">
        <v>8.6956521739130432E-2</v>
      </c>
      <c r="H14" s="2">
        <f>G14/F14</f>
        <v>4.9520272361497988E-3</v>
      </c>
      <c r="I14" s="1">
        <v>20.760869565217391</v>
      </c>
      <c r="J14" s="1">
        <v>1.3152173913043479</v>
      </c>
      <c r="K14" s="2">
        <f>J14/I14</f>
        <v>6.3350785340314145E-2</v>
      </c>
      <c r="L14" s="1">
        <v>16.961956521739129</v>
      </c>
      <c r="M14" s="1">
        <v>8.5434782608695645</v>
      </c>
      <c r="N14" s="2">
        <f>M14/L14</f>
        <v>0.50368471643703938</v>
      </c>
    </row>
    <row r="15" spans="1:14" x14ac:dyDescent="0.3">
      <c r="A15" t="s">
        <v>37</v>
      </c>
      <c r="B15" t="s">
        <v>66</v>
      </c>
      <c r="C15" t="s">
        <v>67</v>
      </c>
      <c r="D15" t="s">
        <v>68</v>
      </c>
      <c r="E15" s="1">
        <v>87.010869565217391</v>
      </c>
      <c r="F15" s="1">
        <v>66.489130434782609</v>
      </c>
      <c r="G15" s="1">
        <v>0</v>
      </c>
      <c r="H15" s="2">
        <f>G15/F15</f>
        <v>0</v>
      </c>
      <c r="I15" s="1">
        <v>70.394021739130437</v>
      </c>
      <c r="J15" s="1">
        <v>5.8369565217391308</v>
      </c>
      <c r="K15" s="2">
        <f>J15/I15</f>
        <v>8.2918355529820506E-2</v>
      </c>
      <c r="L15" s="1">
        <v>214.08695652173913</v>
      </c>
      <c r="M15" s="1">
        <v>5.6277173913043477</v>
      </c>
      <c r="N15" s="2">
        <f>M15/L15</f>
        <v>2.6287063363119416E-2</v>
      </c>
    </row>
    <row r="16" spans="1:14" x14ac:dyDescent="0.3">
      <c r="A16" t="s">
        <v>37</v>
      </c>
      <c r="B16" t="s">
        <v>69</v>
      </c>
      <c r="C16" t="s">
        <v>70</v>
      </c>
      <c r="D16" t="s">
        <v>43</v>
      </c>
      <c r="E16" s="1">
        <v>61.586956521739133</v>
      </c>
      <c r="F16" s="1">
        <v>22.641304347826086</v>
      </c>
      <c r="G16" s="1">
        <v>0</v>
      </c>
      <c r="H16" s="2">
        <f>G16/F16</f>
        <v>0</v>
      </c>
      <c r="I16" s="1">
        <v>48.525108695652179</v>
      </c>
      <c r="J16" s="1">
        <v>17.293478260869566</v>
      </c>
      <c r="K16" s="2">
        <f>J16/I16</f>
        <v>0.35638206128158662</v>
      </c>
      <c r="L16" s="1">
        <v>111.45543478260869</v>
      </c>
      <c r="M16" s="1">
        <v>0.80597826086956526</v>
      </c>
      <c r="N16" s="2">
        <f>M16/L16</f>
        <v>7.2313948838978346E-3</v>
      </c>
    </row>
    <row r="17" spans="1:14" x14ac:dyDescent="0.3">
      <c r="A17" t="s">
        <v>37</v>
      </c>
      <c r="B17" t="s">
        <v>71</v>
      </c>
      <c r="C17" t="s">
        <v>72</v>
      </c>
      <c r="D17" t="s">
        <v>40</v>
      </c>
      <c r="E17" s="1">
        <v>45.130434782608695</v>
      </c>
      <c r="F17" s="1">
        <v>21.692934782608695</v>
      </c>
      <c r="G17" s="1">
        <v>1.8695652173913044</v>
      </c>
      <c r="H17" s="2">
        <f>G17/F17</f>
        <v>8.6183139170737819E-2</v>
      </c>
      <c r="I17" s="1">
        <v>47.974673913043482</v>
      </c>
      <c r="J17" s="1">
        <v>21.25</v>
      </c>
      <c r="K17" s="2">
        <f>J17/I17</f>
        <v>0.44294204143037424</v>
      </c>
      <c r="L17" s="1">
        <v>122.95652173913044</v>
      </c>
      <c r="M17" s="1">
        <v>0</v>
      </c>
      <c r="N17" s="2">
        <f>M17/L17</f>
        <v>0</v>
      </c>
    </row>
    <row r="18" spans="1:14" x14ac:dyDescent="0.3">
      <c r="A18" t="s">
        <v>37</v>
      </c>
      <c r="B18" t="s">
        <v>73</v>
      </c>
      <c r="C18" t="s">
        <v>74</v>
      </c>
      <c r="D18" t="s">
        <v>75</v>
      </c>
      <c r="E18" s="1">
        <v>29.173913043478262</v>
      </c>
      <c r="F18" s="1">
        <v>18.258152173913043</v>
      </c>
      <c r="G18" s="1">
        <v>0</v>
      </c>
      <c r="H18" s="2">
        <f>G18/F18</f>
        <v>0</v>
      </c>
      <c r="I18" s="1">
        <v>26.029891304347824</v>
      </c>
      <c r="J18" s="1">
        <v>0</v>
      </c>
      <c r="K18" s="2">
        <f>J18/I18</f>
        <v>0</v>
      </c>
      <c r="L18" s="1">
        <v>78.635869565217391</v>
      </c>
      <c r="M18" s="1">
        <v>0</v>
      </c>
      <c r="N18" s="2">
        <f>M18/L18</f>
        <v>0</v>
      </c>
    </row>
    <row r="19" spans="1:14" x14ac:dyDescent="0.3">
      <c r="A19" t="s">
        <v>37</v>
      </c>
      <c r="B19" t="s">
        <v>76</v>
      </c>
      <c r="C19" t="s">
        <v>77</v>
      </c>
      <c r="D19" t="s">
        <v>78</v>
      </c>
      <c r="E19" s="1">
        <v>128.42391304347825</v>
      </c>
      <c r="F19" s="1">
        <v>55.702391304347827</v>
      </c>
      <c r="G19" s="1">
        <v>0</v>
      </c>
      <c r="H19" s="2">
        <f>G19/F19</f>
        <v>0</v>
      </c>
      <c r="I19" s="1">
        <v>131.86695652173913</v>
      </c>
      <c r="J19" s="1">
        <v>50.271739130434781</v>
      </c>
      <c r="K19" s="2">
        <f>J19/I19</f>
        <v>0.38123075299874049</v>
      </c>
      <c r="L19" s="1">
        <v>288.22217391304349</v>
      </c>
      <c r="M19" s="1">
        <v>0</v>
      </c>
      <c r="N19" s="2">
        <f>M19/L19</f>
        <v>0</v>
      </c>
    </row>
    <row r="20" spans="1:14" x14ac:dyDescent="0.3">
      <c r="A20" t="s">
        <v>37</v>
      </c>
      <c r="B20" t="s">
        <v>79</v>
      </c>
      <c r="C20" t="s">
        <v>42</v>
      </c>
      <c r="D20" t="s">
        <v>43</v>
      </c>
      <c r="E20" s="1">
        <v>37.434782608695649</v>
      </c>
      <c r="F20" s="1">
        <v>12.543478260869565</v>
      </c>
      <c r="G20" s="1">
        <v>0</v>
      </c>
      <c r="H20" s="2">
        <f>G20/F20</f>
        <v>0</v>
      </c>
      <c r="I20" s="1">
        <v>33.233695652173914</v>
      </c>
      <c r="J20" s="1">
        <v>5.3043478260869561</v>
      </c>
      <c r="K20" s="2">
        <f>J20/I20</f>
        <v>0.15960752248569091</v>
      </c>
      <c r="L20" s="1">
        <v>82.641304347826093</v>
      </c>
      <c r="M20" s="1">
        <v>0</v>
      </c>
      <c r="N20" s="2">
        <f>M20/L20</f>
        <v>0</v>
      </c>
    </row>
    <row r="21" spans="1:14" x14ac:dyDescent="0.3">
      <c r="A21" t="s">
        <v>37</v>
      </c>
      <c r="B21" t="s">
        <v>80</v>
      </c>
      <c r="C21" t="s">
        <v>81</v>
      </c>
      <c r="D21" t="s">
        <v>82</v>
      </c>
      <c r="E21" s="1">
        <v>73.543478260869563</v>
      </c>
      <c r="F21" s="1">
        <v>58.032608695652172</v>
      </c>
      <c r="G21" s="1">
        <v>0</v>
      </c>
      <c r="H21" s="2">
        <f>G21/F21</f>
        <v>0</v>
      </c>
      <c r="I21" s="1">
        <v>32.570652173913047</v>
      </c>
      <c r="J21" s="1">
        <v>0</v>
      </c>
      <c r="K21" s="2">
        <f>J21/I21</f>
        <v>0</v>
      </c>
      <c r="L21" s="1">
        <v>156.20652173913044</v>
      </c>
      <c r="M21" s="1">
        <v>14.986413043478262</v>
      </c>
      <c r="N21" s="2">
        <f>M21/L21</f>
        <v>9.5939739753670594E-2</v>
      </c>
    </row>
    <row r="22" spans="1:14" x14ac:dyDescent="0.3">
      <c r="A22" t="s">
        <v>37</v>
      </c>
      <c r="B22" t="s">
        <v>83</v>
      </c>
      <c r="C22" t="s">
        <v>84</v>
      </c>
      <c r="D22" t="s">
        <v>85</v>
      </c>
      <c r="E22" s="1">
        <v>49.065217391304351</v>
      </c>
      <c r="F22" s="1">
        <v>16.646847826086955</v>
      </c>
      <c r="G22" s="1">
        <v>0.18478260869565216</v>
      </c>
      <c r="H22" s="2">
        <f>G22/F22</f>
        <v>1.1100156055135129E-2</v>
      </c>
      <c r="I22" s="1">
        <v>35.134239130434793</v>
      </c>
      <c r="J22" s="1">
        <v>20.195652173913043</v>
      </c>
      <c r="K22" s="2">
        <f>J22/I22</f>
        <v>0.57481398982164666</v>
      </c>
      <c r="L22" s="1">
        <v>132.45500000000001</v>
      </c>
      <c r="M22" s="1">
        <v>7.718586956521742</v>
      </c>
      <c r="N22" s="2">
        <f>M22/L22</f>
        <v>5.8273277388711194E-2</v>
      </c>
    </row>
    <row r="23" spans="1:14" x14ac:dyDescent="0.3">
      <c r="A23" t="s">
        <v>37</v>
      </c>
      <c r="B23" t="s">
        <v>86</v>
      </c>
      <c r="C23" t="s">
        <v>77</v>
      </c>
      <c r="D23" t="s">
        <v>78</v>
      </c>
      <c r="E23" s="1">
        <v>79.206521739130437</v>
      </c>
      <c r="F23" s="1">
        <v>38.044673913043489</v>
      </c>
      <c r="G23" s="1">
        <v>0</v>
      </c>
      <c r="H23" s="2">
        <f>G23/F23</f>
        <v>0</v>
      </c>
      <c r="I23" s="1">
        <v>73.567608695652197</v>
      </c>
      <c r="J23" s="1">
        <v>20.565217391304348</v>
      </c>
      <c r="K23" s="2">
        <f>J23/I23</f>
        <v>0.27954174066445819</v>
      </c>
      <c r="L23" s="1">
        <v>178.11565217391305</v>
      </c>
      <c r="M23" s="1">
        <v>22.269239130434777</v>
      </c>
      <c r="N23" s="2">
        <f>M23/L23</f>
        <v>0.1250268511421499</v>
      </c>
    </row>
    <row r="24" spans="1:14" x14ac:dyDescent="0.3">
      <c r="A24" t="s">
        <v>37</v>
      </c>
      <c r="B24" t="s">
        <v>87</v>
      </c>
      <c r="C24" t="s">
        <v>88</v>
      </c>
      <c r="D24" t="s">
        <v>61</v>
      </c>
      <c r="E24" s="1">
        <v>77.206521739130437</v>
      </c>
      <c r="F24" s="1">
        <v>31.40228260869565</v>
      </c>
      <c r="G24" s="1">
        <v>0</v>
      </c>
      <c r="H24" s="2">
        <f>G24/F24</f>
        <v>0</v>
      </c>
      <c r="I24" s="1">
        <v>83.154239130434803</v>
      </c>
      <c r="J24" s="1">
        <v>0</v>
      </c>
      <c r="K24" s="2">
        <f>J24/I24</f>
        <v>0</v>
      </c>
      <c r="L24" s="1">
        <v>177.58630434782609</v>
      </c>
      <c r="M24" s="1">
        <v>0</v>
      </c>
      <c r="N24" s="2">
        <f>M24/L24</f>
        <v>0</v>
      </c>
    </row>
    <row r="25" spans="1:14" x14ac:dyDescent="0.3">
      <c r="A25" t="s">
        <v>37</v>
      </c>
      <c r="B25" t="s">
        <v>89</v>
      </c>
      <c r="C25" t="s">
        <v>90</v>
      </c>
      <c r="D25" t="s">
        <v>54</v>
      </c>
      <c r="E25" s="1">
        <v>70.554347826086953</v>
      </c>
      <c r="F25" s="1">
        <v>35.704891304347818</v>
      </c>
      <c r="G25" s="1">
        <v>4.5217391304347823</v>
      </c>
      <c r="H25" s="2">
        <f>G25/F25</f>
        <v>0.12664200800645389</v>
      </c>
      <c r="I25" s="1">
        <v>62.233695652173893</v>
      </c>
      <c r="J25" s="1">
        <v>6.7608695652173916</v>
      </c>
      <c r="K25" s="2">
        <f>J25/I25</f>
        <v>0.10863680027945162</v>
      </c>
      <c r="L25" s="1">
        <v>152.40065217391304</v>
      </c>
      <c r="M25" s="1">
        <v>12.7475</v>
      </c>
      <c r="N25" s="2">
        <f>M25/L25</f>
        <v>8.364465517807039E-2</v>
      </c>
    </row>
    <row r="26" spans="1:14" x14ac:dyDescent="0.3">
      <c r="A26" t="s">
        <v>37</v>
      </c>
      <c r="B26" t="s">
        <v>91</v>
      </c>
      <c r="C26" t="s">
        <v>92</v>
      </c>
      <c r="D26" t="s">
        <v>85</v>
      </c>
      <c r="E26" s="1">
        <v>81.054347826086953</v>
      </c>
      <c r="F26" s="1">
        <v>34.565543478260885</v>
      </c>
      <c r="G26" s="1">
        <v>11.826086956521738</v>
      </c>
      <c r="H26" s="2">
        <f>G26/F26</f>
        <v>0.34213513708990151</v>
      </c>
      <c r="I26" s="1">
        <v>71.198369565217391</v>
      </c>
      <c r="J26" s="1">
        <v>17.880434782608695</v>
      </c>
      <c r="K26" s="2">
        <f>J26/I26</f>
        <v>0.25113545284531125</v>
      </c>
      <c r="L26" s="1">
        <v>180.62663043478261</v>
      </c>
      <c r="M26" s="1">
        <v>19.507282608695647</v>
      </c>
      <c r="N26" s="2">
        <f>M26/L26</f>
        <v>0.10799782159330588</v>
      </c>
    </row>
    <row r="27" spans="1:14" x14ac:dyDescent="0.3">
      <c r="A27" t="s">
        <v>37</v>
      </c>
      <c r="B27" t="s">
        <v>93</v>
      </c>
      <c r="C27" t="s">
        <v>94</v>
      </c>
      <c r="D27" t="s">
        <v>95</v>
      </c>
      <c r="E27" s="1">
        <v>70.402173913043484</v>
      </c>
      <c r="F27" s="1">
        <v>45.399565217391306</v>
      </c>
      <c r="G27" s="1">
        <v>0</v>
      </c>
      <c r="H27" s="2">
        <f>G27/F27</f>
        <v>0</v>
      </c>
      <c r="I27" s="1">
        <v>44.242065217391307</v>
      </c>
      <c r="J27" s="1">
        <v>12.315217391304348</v>
      </c>
      <c r="K27" s="2">
        <f>J27/I27</f>
        <v>0.27835991224169404</v>
      </c>
      <c r="L27" s="1">
        <v>139.98108695652175</v>
      </c>
      <c r="M27" s="1">
        <v>3.6684782608695654</v>
      </c>
      <c r="N27" s="2">
        <f>M27/L27</f>
        <v>2.6206956529841764E-2</v>
      </c>
    </row>
    <row r="28" spans="1:14" x14ac:dyDescent="0.3">
      <c r="A28" t="s">
        <v>37</v>
      </c>
      <c r="B28" t="s">
        <v>96</v>
      </c>
      <c r="C28" t="s">
        <v>77</v>
      </c>
      <c r="D28" t="s">
        <v>78</v>
      </c>
      <c r="E28" s="1">
        <v>112.04347826086956</v>
      </c>
      <c r="F28" s="1">
        <v>67.633369565217393</v>
      </c>
      <c r="G28" s="1">
        <v>6.6086956521739131</v>
      </c>
      <c r="H28" s="2">
        <f>G28/F28</f>
        <v>9.7713535413924496E-2</v>
      </c>
      <c r="I28" s="1">
        <v>107.5625</v>
      </c>
      <c r="J28" s="1">
        <v>48.804347826086953</v>
      </c>
      <c r="K28" s="2">
        <f>J28/I28</f>
        <v>0.45373013667483514</v>
      </c>
      <c r="L28" s="1">
        <v>232.8016304347826</v>
      </c>
      <c r="M28" s="1">
        <v>75.345108695652172</v>
      </c>
      <c r="N28" s="2">
        <f>M28/L28</f>
        <v>0.32364510744592689</v>
      </c>
    </row>
    <row r="29" spans="1:14" x14ac:dyDescent="0.3">
      <c r="A29" t="s">
        <v>37</v>
      </c>
      <c r="B29" t="s">
        <v>97</v>
      </c>
      <c r="C29" t="s">
        <v>60</v>
      </c>
      <c r="D29" t="s">
        <v>61</v>
      </c>
      <c r="E29" s="1">
        <v>20.75</v>
      </c>
      <c r="F29" s="1">
        <v>12.034130434782609</v>
      </c>
      <c r="G29" s="1">
        <v>0</v>
      </c>
      <c r="H29" s="2">
        <f>G29/F29</f>
        <v>0</v>
      </c>
      <c r="I29" s="1">
        <v>21.794673913043475</v>
      </c>
      <c r="J29" s="1">
        <v>5.9565217391304346</v>
      </c>
      <c r="K29" s="2">
        <f>J29/I29</f>
        <v>0.27330171412042237</v>
      </c>
      <c r="L29" s="1">
        <v>61.700978260869562</v>
      </c>
      <c r="M29" s="1">
        <v>7.8695652173913047</v>
      </c>
      <c r="N29" s="2">
        <f>M29/L29</f>
        <v>0.12754360529129799</v>
      </c>
    </row>
    <row r="30" spans="1:14" x14ac:dyDescent="0.3">
      <c r="A30" t="s">
        <v>37</v>
      </c>
      <c r="B30" t="s">
        <v>98</v>
      </c>
      <c r="C30" t="s">
        <v>81</v>
      </c>
      <c r="D30" t="s">
        <v>82</v>
      </c>
      <c r="E30" s="1">
        <v>40.5</v>
      </c>
      <c r="F30" s="1">
        <v>31.29891304347824</v>
      </c>
      <c r="G30" s="1">
        <v>0</v>
      </c>
      <c r="H30" s="2">
        <f>G30/F30</f>
        <v>0</v>
      </c>
      <c r="I30" s="1">
        <v>23.770978260869555</v>
      </c>
      <c r="J30" s="1">
        <v>0</v>
      </c>
      <c r="K30" s="2">
        <f>J30/I30</f>
        <v>0</v>
      </c>
      <c r="L30" s="1">
        <v>96.969456521739133</v>
      </c>
      <c r="M30" s="1">
        <v>0</v>
      </c>
      <c r="N30" s="2">
        <f>M30/L30</f>
        <v>0</v>
      </c>
    </row>
    <row r="31" spans="1:14" x14ac:dyDescent="0.3">
      <c r="A31" t="s">
        <v>37</v>
      </c>
      <c r="B31" t="s">
        <v>99</v>
      </c>
      <c r="C31" t="s">
        <v>100</v>
      </c>
      <c r="D31" t="s">
        <v>43</v>
      </c>
      <c r="E31" s="1">
        <v>41.673913043478258</v>
      </c>
      <c r="F31" s="1">
        <v>10.034456521739132</v>
      </c>
      <c r="G31" s="1">
        <v>0</v>
      </c>
      <c r="H31" s="2">
        <f>G31/F31</f>
        <v>0</v>
      </c>
      <c r="I31" s="1">
        <v>40.730434782608683</v>
      </c>
      <c r="J31" s="1">
        <v>0</v>
      </c>
      <c r="K31" s="2">
        <f>J31/I31</f>
        <v>0</v>
      </c>
      <c r="L31" s="1">
        <v>82.548586956521746</v>
      </c>
      <c r="M31" s="1">
        <v>15.364456521739132</v>
      </c>
      <c r="N31" s="2">
        <f>M31/L31</f>
        <v>0.18612622078960087</v>
      </c>
    </row>
    <row r="32" spans="1:14" x14ac:dyDescent="0.3">
      <c r="A32" t="s">
        <v>37</v>
      </c>
      <c r="B32" t="s">
        <v>101</v>
      </c>
      <c r="C32" t="s">
        <v>45</v>
      </c>
      <c r="D32" t="s">
        <v>46</v>
      </c>
      <c r="E32" s="1">
        <v>119.8695652173913</v>
      </c>
      <c r="F32" s="1">
        <v>108.80978260869571</v>
      </c>
      <c r="G32" s="1">
        <v>2.347826086956522</v>
      </c>
      <c r="H32" s="2">
        <f>G32/F32</f>
        <v>2.1577343789021517E-2</v>
      </c>
      <c r="I32" s="1">
        <v>70.579347826086973</v>
      </c>
      <c r="J32" s="1">
        <v>20.119565217391305</v>
      </c>
      <c r="K32" s="2">
        <f>J32/I32</f>
        <v>0.28506306500546713</v>
      </c>
      <c r="L32" s="1">
        <v>291.31304347826085</v>
      </c>
      <c r="M32" s="1">
        <v>17.748913043478261</v>
      </c>
      <c r="N32" s="2">
        <f>M32/L32</f>
        <v>6.0927285752664102E-2</v>
      </c>
    </row>
    <row r="33" spans="1:14" x14ac:dyDescent="0.3">
      <c r="A33" t="s">
        <v>37</v>
      </c>
      <c r="B33" t="s">
        <v>102</v>
      </c>
      <c r="C33" t="s">
        <v>103</v>
      </c>
      <c r="D33" t="s">
        <v>82</v>
      </c>
      <c r="E33" s="1">
        <v>51.358695652173914</v>
      </c>
      <c r="F33" s="1">
        <v>31.025760869565236</v>
      </c>
      <c r="G33" s="1">
        <v>0</v>
      </c>
      <c r="H33" s="2">
        <f>G33/F33</f>
        <v>0</v>
      </c>
      <c r="I33" s="1">
        <v>38.708043478260848</v>
      </c>
      <c r="J33" s="1">
        <v>0</v>
      </c>
      <c r="K33" s="2">
        <f>J33/I33</f>
        <v>0</v>
      </c>
      <c r="L33" s="1">
        <v>115.06684782608696</v>
      </c>
      <c r="M33" s="1">
        <v>0</v>
      </c>
      <c r="N33" s="2">
        <f>M33/L33</f>
        <v>0</v>
      </c>
    </row>
    <row r="34" spans="1:14" x14ac:dyDescent="0.3">
      <c r="A34" t="s">
        <v>37</v>
      </c>
      <c r="B34" t="s">
        <v>104</v>
      </c>
      <c r="C34" t="s">
        <v>105</v>
      </c>
      <c r="D34" t="s">
        <v>50</v>
      </c>
      <c r="E34" s="1">
        <v>21.282608695652176</v>
      </c>
      <c r="F34" s="1">
        <v>24.076630434782601</v>
      </c>
      <c r="G34" s="1">
        <v>0</v>
      </c>
      <c r="H34" s="2">
        <f>G34/F34</f>
        <v>0</v>
      </c>
      <c r="I34" s="1">
        <v>27.808043478260867</v>
      </c>
      <c r="J34" s="1">
        <v>0</v>
      </c>
      <c r="K34" s="2">
        <f>J34/I34</f>
        <v>0</v>
      </c>
      <c r="L34" s="1">
        <v>78.916847826086965</v>
      </c>
      <c r="M34" s="1">
        <v>0</v>
      </c>
      <c r="N34" s="2">
        <f>M34/L34</f>
        <v>0</v>
      </c>
    </row>
    <row r="35" spans="1:14" x14ac:dyDescent="0.3">
      <c r="A35" t="s">
        <v>37</v>
      </c>
      <c r="B35" t="s">
        <v>106</v>
      </c>
      <c r="C35" t="s">
        <v>39</v>
      </c>
      <c r="D35" t="s">
        <v>40</v>
      </c>
      <c r="E35" s="1">
        <v>125.14130434782609</v>
      </c>
      <c r="F35" s="1">
        <v>80.827608695652174</v>
      </c>
      <c r="G35" s="1">
        <v>0</v>
      </c>
      <c r="H35" s="2">
        <f>G35/F35</f>
        <v>0</v>
      </c>
      <c r="I35" s="1">
        <v>65.288260869565192</v>
      </c>
      <c r="J35" s="1">
        <v>0</v>
      </c>
      <c r="K35" s="2">
        <f>J35/I35</f>
        <v>0</v>
      </c>
      <c r="L35" s="1">
        <v>274.66728260869564</v>
      </c>
      <c r="M35" s="1">
        <v>0</v>
      </c>
      <c r="N35" s="2">
        <f>M35/L35</f>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
  <sheetViews>
    <sheetView workbookViewId="0">
      <pane ySplit="1" topLeftCell="A2" activePane="bottomLeft" state="frozen"/>
      <selection activeCell="D1" sqref="D1"/>
      <selection pane="bottomLeft" activeCell="A36" sqref="A36:XFD36"/>
    </sheetView>
  </sheetViews>
  <sheetFormatPr defaultColWidth="11.77734375" defaultRowHeight="14.4" x14ac:dyDescent="0.3"/>
  <cols>
    <col min="2" max="2" width="51.21875" bestFit="1" customWidth="1"/>
  </cols>
  <sheetData>
    <row r="1" spans="1:17" s="9" customFormat="1" ht="72" x14ac:dyDescent="0.3">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row>
    <row r="2" spans="1:17" x14ac:dyDescent="0.3">
      <c r="A2" t="s">
        <v>37</v>
      </c>
      <c r="B2" t="s">
        <v>38</v>
      </c>
      <c r="C2" t="s">
        <v>39</v>
      </c>
      <c r="D2" t="s">
        <v>40</v>
      </c>
      <c r="E2" s="1">
        <v>88.739130434782609</v>
      </c>
      <c r="F2" s="1">
        <v>4.8695652173913047</v>
      </c>
      <c r="G2" s="1">
        <v>1.9021739130434783</v>
      </c>
      <c r="H2" s="1">
        <v>0.40739130434782611</v>
      </c>
      <c r="I2" s="1">
        <v>4.2608695652173916</v>
      </c>
      <c r="J2" s="1">
        <v>8.758152173913043</v>
      </c>
      <c r="K2" s="1">
        <v>6.7418478260869561</v>
      </c>
      <c r="L2" s="1">
        <f>SUM(J2,K2)</f>
        <v>15.5</v>
      </c>
      <c r="M2" s="1">
        <f>L2/E2</f>
        <v>0.17466927976482116</v>
      </c>
      <c r="N2" s="1">
        <v>5.4048913043478262</v>
      </c>
      <c r="O2" s="1">
        <v>0</v>
      </c>
      <c r="P2" s="1">
        <f>SUM(N2,O2)</f>
        <v>5.4048913043478262</v>
      </c>
      <c r="Q2" s="1">
        <f>P2/E2</f>
        <v>6.0907643312101911E-2</v>
      </c>
    </row>
    <row r="3" spans="1:17" x14ac:dyDescent="0.3">
      <c r="A3" t="s">
        <v>37</v>
      </c>
      <c r="B3" t="s">
        <v>41</v>
      </c>
      <c r="C3" t="s">
        <v>42</v>
      </c>
      <c r="D3" t="s">
        <v>43</v>
      </c>
      <c r="E3" s="1">
        <v>37.652173913043477</v>
      </c>
      <c r="F3" s="1">
        <v>5.4347826086956523</v>
      </c>
      <c r="G3" s="1">
        <v>0.12913043478260858</v>
      </c>
      <c r="H3" s="1">
        <v>0.23097826086956513</v>
      </c>
      <c r="I3" s="1">
        <v>0.96739130434782605</v>
      </c>
      <c r="J3" s="1">
        <v>0</v>
      </c>
      <c r="K3" s="1">
        <v>6.4809782608695654</v>
      </c>
      <c r="L3" s="1">
        <f>SUM(J3,K3)</f>
        <v>6.4809782608695654</v>
      </c>
      <c r="M3" s="1">
        <f>L3/E3</f>
        <v>0.17212759815242495</v>
      </c>
      <c r="N3" s="1">
        <v>5.016304347826086</v>
      </c>
      <c r="O3" s="1">
        <v>0</v>
      </c>
      <c r="P3" s="1">
        <f>SUM(N3,O3)</f>
        <v>5.016304347826086</v>
      </c>
      <c r="Q3" s="1">
        <f>P3/E3</f>
        <v>0.13322748267898382</v>
      </c>
    </row>
    <row r="4" spans="1:17" x14ac:dyDescent="0.3">
      <c r="A4" t="s">
        <v>37</v>
      </c>
      <c r="B4" t="s">
        <v>44</v>
      </c>
      <c r="C4" t="s">
        <v>45</v>
      </c>
      <c r="D4" t="s">
        <v>46</v>
      </c>
      <c r="E4" s="1">
        <v>69.217391304347828</v>
      </c>
      <c r="F4" s="1">
        <v>5.2173913043478262</v>
      </c>
      <c r="G4" s="1">
        <v>0.33000000000000046</v>
      </c>
      <c r="H4" s="1">
        <v>0.44880434782608702</v>
      </c>
      <c r="I4" s="1">
        <v>2.4456521739130435</v>
      </c>
      <c r="J4" s="1">
        <v>0</v>
      </c>
      <c r="K4" s="1">
        <v>12.207173913043482</v>
      </c>
      <c r="L4" s="1">
        <f>SUM(J4,K4)</f>
        <v>12.207173913043482</v>
      </c>
      <c r="M4" s="1">
        <f>L4/E4</f>
        <v>0.17635992462311562</v>
      </c>
      <c r="N4" s="1">
        <v>4.4115217391304347</v>
      </c>
      <c r="O4" s="1">
        <v>0</v>
      </c>
      <c r="P4" s="1">
        <f>SUM(N4,O4)</f>
        <v>4.4115217391304347</v>
      </c>
      <c r="Q4" s="1">
        <f>P4/E4</f>
        <v>6.3734296482412051E-2</v>
      </c>
    </row>
    <row r="5" spans="1:17" x14ac:dyDescent="0.3">
      <c r="A5" t="s">
        <v>37</v>
      </c>
      <c r="B5" t="s">
        <v>47</v>
      </c>
      <c r="C5" t="s">
        <v>39</v>
      </c>
      <c r="D5" t="s">
        <v>40</v>
      </c>
      <c r="E5" s="1">
        <v>89.228260869565219</v>
      </c>
      <c r="F5" s="1">
        <v>5.0434782608695654</v>
      </c>
      <c r="G5" s="1">
        <v>0.68478260869565222</v>
      </c>
      <c r="H5" s="1">
        <v>0.49010869565217396</v>
      </c>
      <c r="I5" s="1">
        <v>2.8369565217391304</v>
      </c>
      <c r="J5" s="1">
        <v>0</v>
      </c>
      <c r="K5" s="1">
        <v>11.876413043478262</v>
      </c>
      <c r="L5" s="1">
        <f>SUM(J5,K5)</f>
        <v>11.876413043478262</v>
      </c>
      <c r="M5" s="1">
        <f>L5/E5</f>
        <v>0.13310147399196007</v>
      </c>
      <c r="N5" s="1">
        <v>9.6721739130434781</v>
      </c>
      <c r="O5" s="1">
        <v>0</v>
      </c>
      <c r="P5" s="1">
        <f>SUM(N5,O5)</f>
        <v>9.6721739130434781</v>
      </c>
      <c r="Q5" s="1">
        <f>P5/E5</f>
        <v>0.1083980996467292</v>
      </c>
    </row>
    <row r="6" spans="1:17" x14ac:dyDescent="0.3">
      <c r="A6" t="s">
        <v>37</v>
      </c>
      <c r="B6" t="s">
        <v>48</v>
      </c>
      <c r="C6" t="s">
        <v>49</v>
      </c>
      <c r="D6" t="s">
        <v>50</v>
      </c>
      <c r="E6" s="1">
        <v>124.81521739130434</v>
      </c>
      <c r="F6" s="1">
        <v>5.3913043478260869</v>
      </c>
      <c r="G6" s="1">
        <v>0</v>
      </c>
      <c r="H6" s="1">
        <v>0</v>
      </c>
      <c r="I6" s="1">
        <v>4.3478260869565215</v>
      </c>
      <c r="J6" s="1">
        <v>0</v>
      </c>
      <c r="K6" s="1">
        <v>18.418695652173913</v>
      </c>
      <c r="L6" s="1">
        <f>SUM(J6,K6)</f>
        <v>18.418695652173913</v>
      </c>
      <c r="M6" s="1">
        <f>L6/E6</f>
        <v>0.14756770878690237</v>
      </c>
      <c r="N6" s="1">
        <v>0</v>
      </c>
      <c r="O6" s="1">
        <v>11.043478260869565</v>
      </c>
      <c r="P6" s="1">
        <f>SUM(N6,O6)</f>
        <v>11.043478260869565</v>
      </c>
      <c r="Q6" s="1">
        <f>P6/E6</f>
        <v>8.8478620569537578E-2</v>
      </c>
    </row>
    <row r="7" spans="1:17" x14ac:dyDescent="0.3">
      <c r="A7" t="s">
        <v>37</v>
      </c>
      <c r="B7" t="s">
        <v>51</v>
      </c>
      <c r="C7" t="s">
        <v>49</v>
      </c>
      <c r="D7" t="s">
        <v>50</v>
      </c>
      <c r="E7" s="1">
        <v>91.815217391304344</v>
      </c>
      <c r="F7" s="1">
        <v>11.652173913043478</v>
      </c>
      <c r="G7" s="1">
        <v>1.1521739130434783</v>
      </c>
      <c r="H7" s="1">
        <v>0.69967391304347826</v>
      </c>
      <c r="I7" s="1">
        <v>3.2934782608695654</v>
      </c>
      <c r="J7" s="1">
        <v>0</v>
      </c>
      <c r="K7" s="1">
        <v>13.907608695652172</v>
      </c>
      <c r="L7" s="1">
        <f>SUM(J7,K7)</f>
        <v>13.907608695652172</v>
      </c>
      <c r="M7" s="1">
        <f>L7/E7</f>
        <v>0.15147389605777198</v>
      </c>
      <c r="N7" s="1">
        <v>12.676847826086954</v>
      </c>
      <c r="O7" s="1">
        <v>0</v>
      </c>
      <c r="P7" s="1">
        <f>SUM(N7,O7)</f>
        <v>12.676847826086954</v>
      </c>
      <c r="Q7" s="1">
        <f>P7/E7</f>
        <v>0.13806913697170592</v>
      </c>
    </row>
    <row r="8" spans="1:17" x14ac:dyDescent="0.3">
      <c r="A8" t="s">
        <v>37</v>
      </c>
      <c r="B8" t="s">
        <v>52</v>
      </c>
      <c r="C8" t="s">
        <v>53</v>
      </c>
      <c r="D8" t="s">
        <v>54</v>
      </c>
      <c r="E8" s="1">
        <v>33.826086956521742</v>
      </c>
      <c r="F8" s="1">
        <v>5.1847826086956523</v>
      </c>
      <c r="G8" s="1">
        <v>0</v>
      </c>
      <c r="H8" s="1">
        <v>0</v>
      </c>
      <c r="I8" s="1">
        <v>0.53260869565217395</v>
      </c>
      <c r="J8" s="1">
        <v>2.6195652173913042</v>
      </c>
      <c r="K8" s="1">
        <v>20.043478260869566</v>
      </c>
      <c r="L8" s="1">
        <f>SUM(J8,K8)</f>
        <v>22.663043478260871</v>
      </c>
      <c r="M8" s="1">
        <f>L8/E8</f>
        <v>0.66998714652956293</v>
      </c>
      <c r="N8" s="1">
        <v>5.1358695652173916</v>
      </c>
      <c r="O8" s="1">
        <v>0</v>
      </c>
      <c r="P8" s="1">
        <f>SUM(N8,O8)</f>
        <v>5.1358695652173916</v>
      </c>
      <c r="Q8" s="1">
        <f>P8/E8</f>
        <v>0.15183161953727506</v>
      </c>
    </row>
    <row r="9" spans="1:17" x14ac:dyDescent="0.3">
      <c r="A9" t="s">
        <v>37</v>
      </c>
      <c r="B9" t="s">
        <v>55</v>
      </c>
      <c r="C9" t="s">
        <v>45</v>
      </c>
      <c r="D9" t="s">
        <v>46</v>
      </c>
      <c r="E9" s="1">
        <v>91.380434782608702</v>
      </c>
      <c r="F9" s="1">
        <v>2.5679347826086958</v>
      </c>
      <c r="G9" s="1">
        <v>1.4347826086956521</v>
      </c>
      <c r="H9" s="1">
        <v>0</v>
      </c>
      <c r="I9" s="1">
        <v>4.5326086956521738</v>
      </c>
      <c r="J9" s="1">
        <v>4.6494565217391308</v>
      </c>
      <c r="K9" s="1">
        <v>21.163043478260871</v>
      </c>
      <c r="L9" s="1">
        <f>SUM(J9,K9)</f>
        <v>25.8125</v>
      </c>
      <c r="M9" s="1">
        <f>L9/E9</f>
        <v>0.28247293921731886</v>
      </c>
      <c r="N9" s="1">
        <v>15.951086956521738</v>
      </c>
      <c r="O9" s="1">
        <v>0</v>
      </c>
      <c r="P9" s="1">
        <f>SUM(N9,O9)</f>
        <v>15.951086956521738</v>
      </c>
      <c r="Q9" s="1">
        <f>P9/E9</f>
        <v>0.17455691685500177</v>
      </c>
    </row>
    <row r="10" spans="1:17" x14ac:dyDescent="0.3">
      <c r="A10" t="s">
        <v>37</v>
      </c>
      <c r="B10" t="s">
        <v>56</v>
      </c>
      <c r="C10" t="s">
        <v>57</v>
      </c>
      <c r="D10" t="s">
        <v>43</v>
      </c>
      <c r="E10" s="1">
        <v>20.75</v>
      </c>
      <c r="F10" s="1">
        <v>5.1630434782608692</v>
      </c>
      <c r="G10" s="1">
        <v>1.0869565217391304E-2</v>
      </c>
      <c r="H10" s="1">
        <v>7.6086956521739135E-2</v>
      </c>
      <c r="I10" s="1">
        <v>0.35869565217391303</v>
      </c>
      <c r="J10" s="1">
        <v>4.1875</v>
      </c>
      <c r="K10" s="1">
        <v>0</v>
      </c>
      <c r="L10" s="1">
        <f>SUM(J10,K10)</f>
        <v>4.1875</v>
      </c>
      <c r="M10" s="1">
        <f>L10/E10</f>
        <v>0.20180722891566266</v>
      </c>
      <c r="N10" s="1">
        <v>0</v>
      </c>
      <c r="O10" s="1">
        <v>1.1304347826086956</v>
      </c>
      <c r="P10" s="1">
        <f>SUM(N10,O10)</f>
        <v>1.1304347826086956</v>
      </c>
      <c r="Q10" s="1">
        <f>P10/E10</f>
        <v>5.4478784704033521E-2</v>
      </c>
    </row>
    <row r="11" spans="1:17" x14ac:dyDescent="0.3">
      <c r="A11" t="s">
        <v>37</v>
      </c>
      <c r="B11" t="s">
        <v>58</v>
      </c>
      <c r="C11" t="s">
        <v>49</v>
      </c>
      <c r="D11" t="s">
        <v>50</v>
      </c>
      <c r="E11" s="1">
        <v>108.55434782608695</v>
      </c>
      <c r="F11" s="1">
        <v>8.5597826086956523</v>
      </c>
      <c r="G11" s="1">
        <v>0.54347826086956519</v>
      </c>
      <c r="H11" s="1">
        <v>0</v>
      </c>
      <c r="I11" s="1">
        <v>5.5108695652173916</v>
      </c>
      <c r="J11" s="1">
        <v>4.7282608695652177</v>
      </c>
      <c r="K11" s="1">
        <v>11.952934782608697</v>
      </c>
      <c r="L11" s="1">
        <f>SUM(J11,K11)</f>
        <v>16.681195652173916</v>
      </c>
      <c r="M11" s="1">
        <f>L11/E11</f>
        <v>0.15366676679683591</v>
      </c>
      <c r="N11" s="1">
        <v>2.2010869565217392</v>
      </c>
      <c r="O11" s="1">
        <v>11.299456521739128</v>
      </c>
      <c r="P11" s="1">
        <f>SUM(N11,O11)</f>
        <v>13.500543478260866</v>
      </c>
      <c r="Q11" s="1">
        <f>P11/E11</f>
        <v>0.12436667667968355</v>
      </c>
    </row>
    <row r="12" spans="1:17" x14ac:dyDescent="0.3">
      <c r="A12" t="s">
        <v>37</v>
      </c>
      <c r="B12" t="s">
        <v>59</v>
      </c>
      <c r="C12" t="s">
        <v>60</v>
      </c>
      <c r="D12" t="s">
        <v>61</v>
      </c>
      <c r="E12" s="1">
        <v>58.771739130434781</v>
      </c>
      <c r="F12" s="1">
        <v>0</v>
      </c>
      <c r="G12" s="1">
        <v>0</v>
      </c>
      <c r="H12" s="1">
        <v>0</v>
      </c>
      <c r="I12" s="1">
        <v>0</v>
      </c>
      <c r="J12" s="1">
        <v>0</v>
      </c>
      <c r="K12" s="1">
        <v>22.516413043478259</v>
      </c>
      <c r="L12" s="1">
        <f>SUM(J12,K12)</f>
        <v>22.516413043478259</v>
      </c>
      <c r="M12" s="1">
        <f>L12/E12</f>
        <v>0.38311633068244866</v>
      </c>
      <c r="N12" s="1">
        <v>0</v>
      </c>
      <c r="O12" s="1">
        <v>8.9010869565217412</v>
      </c>
      <c r="P12" s="1">
        <f>SUM(N12,O12)</f>
        <v>8.9010869565217412</v>
      </c>
      <c r="Q12" s="1">
        <f>P12/E12</f>
        <v>0.15145182171259483</v>
      </c>
    </row>
    <row r="13" spans="1:17" x14ac:dyDescent="0.3">
      <c r="A13" t="s">
        <v>37</v>
      </c>
      <c r="B13" t="s">
        <v>62</v>
      </c>
      <c r="C13" t="s">
        <v>63</v>
      </c>
      <c r="D13" t="s">
        <v>54</v>
      </c>
      <c r="E13" s="1">
        <v>39.25</v>
      </c>
      <c r="F13" s="1">
        <v>5.3913043478260869</v>
      </c>
      <c r="G13" s="1">
        <v>0.52173913043478259</v>
      </c>
      <c r="H13" s="1">
        <v>0</v>
      </c>
      <c r="I13" s="1">
        <v>0.58695652173913049</v>
      </c>
      <c r="J13" s="1">
        <v>0</v>
      </c>
      <c r="K13" s="1">
        <v>8.5072826086956539</v>
      </c>
      <c r="L13" s="1">
        <f>SUM(J13,K13)</f>
        <v>8.5072826086956539</v>
      </c>
      <c r="M13" s="1">
        <f>L13/E13</f>
        <v>0.21674605372473005</v>
      </c>
      <c r="N13" s="1">
        <v>0</v>
      </c>
      <c r="O13" s="1">
        <v>5.0434782608695654</v>
      </c>
      <c r="P13" s="1">
        <f>SUM(N13,O13)</f>
        <v>5.0434782608695654</v>
      </c>
      <c r="Q13" s="1">
        <f>P13/E13</f>
        <v>0.12849626142342843</v>
      </c>
    </row>
    <row r="14" spans="1:17" x14ac:dyDescent="0.3">
      <c r="A14" t="s">
        <v>37</v>
      </c>
      <c r="B14" t="s">
        <v>64</v>
      </c>
      <c r="C14" t="s">
        <v>65</v>
      </c>
      <c r="D14" t="s">
        <v>43</v>
      </c>
      <c r="E14" s="1">
        <v>27.717391304347824</v>
      </c>
      <c r="F14" s="1">
        <v>5.2173913043478262</v>
      </c>
      <c r="G14" s="1">
        <v>10.480978260869565</v>
      </c>
      <c r="H14" s="1">
        <v>0.14021739130434782</v>
      </c>
      <c r="I14" s="1">
        <v>35.293478260869563</v>
      </c>
      <c r="J14" s="1">
        <v>0</v>
      </c>
      <c r="K14" s="1">
        <v>0</v>
      </c>
      <c r="L14" s="1">
        <f>SUM(J14,K14)</f>
        <v>0</v>
      </c>
      <c r="M14" s="1">
        <f>L14/E14</f>
        <v>0</v>
      </c>
      <c r="N14" s="1">
        <v>0</v>
      </c>
      <c r="O14" s="1">
        <v>0</v>
      </c>
      <c r="P14" s="1">
        <f>SUM(N14,O14)</f>
        <v>0</v>
      </c>
      <c r="Q14" s="1">
        <f>P14/E14</f>
        <v>0</v>
      </c>
    </row>
    <row r="15" spans="1:17" x14ac:dyDescent="0.3">
      <c r="A15" t="s">
        <v>37</v>
      </c>
      <c r="B15" t="s">
        <v>66</v>
      </c>
      <c r="C15" t="s">
        <v>67</v>
      </c>
      <c r="D15" t="s">
        <v>68</v>
      </c>
      <c r="E15" s="1">
        <v>87.010869565217391</v>
      </c>
      <c r="F15" s="1">
        <v>27.345108695652176</v>
      </c>
      <c r="G15" s="1">
        <v>1.4347826086956521</v>
      </c>
      <c r="H15" s="1">
        <v>0.3016304347826087</v>
      </c>
      <c r="I15" s="1">
        <v>2.347826086956522</v>
      </c>
      <c r="J15" s="1">
        <v>5.0869565217391308</v>
      </c>
      <c r="K15" s="1">
        <v>8.4728260869565215</v>
      </c>
      <c r="L15" s="1">
        <f>SUM(J15,K15)</f>
        <v>13.559782608695652</v>
      </c>
      <c r="M15" s="1">
        <f>L15/E15</f>
        <v>0.15584009993753903</v>
      </c>
      <c r="N15" s="1">
        <v>11.869565217391305</v>
      </c>
      <c r="O15" s="1">
        <v>0</v>
      </c>
      <c r="P15" s="1">
        <f>SUM(N15,O15)</f>
        <v>11.869565217391305</v>
      </c>
      <c r="Q15" s="1">
        <f>P15/E15</f>
        <v>0.13641474078700813</v>
      </c>
    </row>
    <row r="16" spans="1:17" x14ac:dyDescent="0.3">
      <c r="A16" t="s">
        <v>37</v>
      </c>
      <c r="B16" t="s">
        <v>69</v>
      </c>
      <c r="C16" t="s">
        <v>70</v>
      </c>
      <c r="D16" t="s">
        <v>43</v>
      </c>
      <c r="E16" s="1">
        <v>61.586956521739133</v>
      </c>
      <c r="F16" s="1">
        <v>4.6086956521739131</v>
      </c>
      <c r="G16" s="1">
        <v>0.86956521739130432</v>
      </c>
      <c r="H16" s="1">
        <v>0.24184782608695651</v>
      </c>
      <c r="I16" s="1">
        <v>0.54347826086956519</v>
      </c>
      <c r="J16" s="1">
        <v>4.7663043478260869</v>
      </c>
      <c r="K16" s="1">
        <v>10.989130434782609</v>
      </c>
      <c r="L16" s="1">
        <f>SUM(J16,K16)</f>
        <v>15.755434782608695</v>
      </c>
      <c r="M16" s="1">
        <f>L16/E16</f>
        <v>0.25582421461348392</v>
      </c>
      <c r="N16" s="1">
        <v>5.7663043478260869</v>
      </c>
      <c r="O16" s="1">
        <v>0</v>
      </c>
      <c r="P16" s="1">
        <f>SUM(N16,O16)</f>
        <v>5.7663043478260869</v>
      </c>
      <c r="Q16" s="1">
        <f>P16/E16</f>
        <v>9.3628662195552409E-2</v>
      </c>
    </row>
    <row r="17" spans="1:17" x14ac:dyDescent="0.3">
      <c r="A17" t="s">
        <v>37</v>
      </c>
      <c r="B17" t="s">
        <v>71</v>
      </c>
      <c r="C17" t="s">
        <v>72</v>
      </c>
      <c r="D17" t="s">
        <v>40</v>
      </c>
      <c r="E17" s="1">
        <v>45.130434782608695</v>
      </c>
      <c r="F17" s="1">
        <v>4.4130434782608692</v>
      </c>
      <c r="G17" s="1">
        <v>4.3478260869565216E-2</v>
      </c>
      <c r="H17" s="1">
        <v>0.19565217391304349</v>
      </c>
      <c r="I17" s="1">
        <v>0.67391304347826086</v>
      </c>
      <c r="J17" s="1">
        <v>3.2744565217391304</v>
      </c>
      <c r="K17" s="1">
        <v>17.480978260869566</v>
      </c>
      <c r="L17" s="1">
        <f>SUM(J17,K17)</f>
        <v>20.755434782608695</v>
      </c>
      <c r="M17" s="1">
        <f>L17/E17</f>
        <v>0.45989884393063585</v>
      </c>
      <c r="N17" s="1">
        <v>5.2651086956521747</v>
      </c>
      <c r="O17" s="1">
        <v>0</v>
      </c>
      <c r="P17" s="1">
        <f>SUM(N17,O17)</f>
        <v>5.2651086956521747</v>
      </c>
      <c r="Q17" s="1">
        <f>P17/E17</f>
        <v>0.11666425818882468</v>
      </c>
    </row>
    <row r="18" spans="1:17" x14ac:dyDescent="0.3">
      <c r="A18" t="s">
        <v>37</v>
      </c>
      <c r="B18" t="s">
        <v>73</v>
      </c>
      <c r="C18" t="s">
        <v>74</v>
      </c>
      <c r="D18" t="s">
        <v>75</v>
      </c>
      <c r="E18" s="1">
        <v>29.173913043478262</v>
      </c>
      <c r="F18" s="1">
        <v>4.7989130434782608</v>
      </c>
      <c r="G18" s="1">
        <v>0</v>
      </c>
      <c r="H18" s="1">
        <v>0</v>
      </c>
      <c r="I18" s="1">
        <v>0</v>
      </c>
      <c r="J18" s="1">
        <v>0</v>
      </c>
      <c r="K18" s="1">
        <v>11.182065217391305</v>
      </c>
      <c r="L18" s="1">
        <f>SUM(J18,K18)</f>
        <v>11.182065217391305</v>
      </c>
      <c r="M18" s="1">
        <f>L18/E18</f>
        <v>0.38328986587183311</v>
      </c>
      <c r="N18" s="1">
        <v>3.8423913043478262</v>
      </c>
      <c r="O18" s="1">
        <v>0</v>
      </c>
      <c r="P18" s="1">
        <f>SUM(N18,O18)</f>
        <v>3.8423913043478262</v>
      </c>
      <c r="Q18" s="1">
        <f>P18/E18</f>
        <v>0.13170640834575262</v>
      </c>
    </row>
    <row r="19" spans="1:17" x14ac:dyDescent="0.3">
      <c r="A19" t="s">
        <v>37</v>
      </c>
      <c r="B19" t="s">
        <v>76</v>
      </c>
      <c r="C19" t="s">
        <v>77</v>
      </c>
      <c r="D19" t="s">
        <v>78</v>
      </c>
      <c r="E19" s="1">
        <v>128.42391304347825</v>
      </c>
      <c r="F19" s="1">
        <v>5.0434782608695654</v>
      </c>
      <c r="G19" s="1">
        <v>0.77999999999999969</v>
      </c>
      <c r="H19" s="1">
        <v>0.72086956521739121</v>
      </c>
      <c r="I19" s="1">
        <v>3.3913043478260869</v>
      </c>
      <c r="J19" s="1">
        <v>0</v>
      </c>
      <c r="K19" s="1">
        <v>19.515543478260867</v>
      </c>
      <c r="L19" s="1">
        <f>SUM(J19,K19)</f>
        <v>19.515543478260867</v>
      </c>
      <c r="M19" s="1">
        <f>L19/E19</f>
        <v>0.15196191282268301</v>
      </c>
      <c r="N19" s="1">
        <v>8.0103260869565247</v>
      </c>
      <c r="O19" s="1">
        <v>0</v>
      </c>
      <c r="P19" s="1">
        <f>SUM(N19,O19)</f>
        <v>8.0103260869565247</v>
      </c>
      <c r="Q19" s="1">
        <f>P19/E19</f>
        <v>6.2374100719424487E-2</v>
      </c>
    </row>
    <row r="20" spans="1:17" x14ac:dyDescent="0.3">
      <c r="A20" t="s">
        <v>37</v>
      </c>
      <c r="B20" t="s">
        <v>79</v>
      </c>
      <c r="C20" t="s">
        <v>42</v>
      </c>
      <c r="D20" t="s">
        <v>43</v>
      </c>
      <c r="E20" s="1">
        <v>37.434782608695649</v>
      </c>
      <c r="F20" s="1">
        <v>3.222826086956522</v>
      </c>
      <c r="G20" s="1">
        <v>0</v>
      </c>
      <c r="H20" s="1">
        <v>0</v>
      </c>
      <c r="I20" s="1">
        <v>0.19565217391304349</v>
      </c>
      <c r="J20" s="1">
        <v>0</v>
      </c>
      <c r="K20" s="1">
        <v>10.668478260869565</v>
      </c>
      <c r="L20" s="1">
        <f>SUM(J20,K20)</f>
        <v>10.668478260869565</v>
      </c>
      <c r="M20" s="1">
        <f>L20/E20</f>
        <v>0.28498838559814171</v>
      </c>
      <c r="N20" s="1">
        <v>0</v>
      </c>
      <c r="O20" s="1">
        <v>4.0380434782608692</v>
      </c>
      <c r="P20" s="1">
        <f>SUM(N20,O20)</f>
        <v>4.0380434782608692</v>
      </c>
      <c r="Q20" s="1">
        <f>P20/E20</f>
        <v>0.10786875725900116</v>
      </c>
    </row>
    <row r="21" spans="1:17" x14ac:dyDescent="0.3">
      <c r="A21" t="s">
        <v>37</v>
      </c>
      <c r="B21" t="s">
        <v>80</v>
      </c>
      <c r="C21" t="s">
        <v>81</v>
      </c>
      <c r="D21" t="s">
        <v>82</v>
      </c>
      <c r="E21" s="1">
        <v>73.543478260869563</v>
      </c>
      <c r="F21" s="1">
        <v>3.5054347826086958</v>
      </c>
      <c r="G21" s="1">
        <v>1.173913043478261</v>
      </c>
      <c r="H21" s="1">
        <v>0.66576086956521741</v>
      </c>
      <c r="I21" s="1">
        <v>2.6413043478260869</v>
      </c>
      <c r="J21" s="1">
        <v>0</v>
      </c>
      <c r="K21" s="1">
        <v>4.6168478260869561</v>
      </c>
      <c r="L21" s="1">
        <f>SUM(J21,K21)</f>
        <v>4.6168478260869561</v>
      </c>
      <c r="M21" s="1">
        <f>L21/E21</f>
        <v>6.2777120898610692E-2</v>
      </c>
      <c r="N21" s="1">
        <v>4.8913043478260869</v>
      </c>
      <c r="O21" s="1">
        <v>0</v>
      </c>
      <c r="P21" s="1">
        <f>SUM(N21,O21)</f>
        <v>4.8913043478260869</v>
      </c>
      <c r="Q21" s="1">
        <f>P21/E21</f>
        <v>6.6509015666568139E-2</v>
      </c>
    </row>
    <row r="22" spans="1:17" x14ac:dyDescent="0.3">
      <c r="A22" t="s">
        <v>37</v>
      </c>
      <c r="B22" t="s">
        <v>83</v>
      </c>
      <c r="C22" t="s">
        <v>84</v>
      </c>
      <c r="D22" t="s">
        <v>85</v>
      </c>
      <c r="E22" s="1">
        <v>49.065217391304351</v>
      </c>
      <c r="F22" s="1">
        <v>5.1461956521739136</v>
      </c>
      <c r="G22" s="1">
        <v>0.75</v>
      </c>
      <c r="H22" s="1">
        <v>0.20021739130434785</v>
      </c>
      <c r="I22" s="1">
        <v>0.34782608695652173</v>
      </c>
      <c r="J22" s="1">
        <v>19.457934782608696</v>
      </c>
      <c r="K22" s="1">
        <v>0</v>
      </c>
      <c r="L22" s="1">
        <f>SUM(J22,K22)</f>
        <v>19.457934782608696</v>
      </c>
      <c r="M22" s="1">
        <f>L22/E22</f>
        <v>0.39657288435976956</v>
      </c>
      <c r="N22" s="1">
        <v>2.0629347826086954</v>
      </c>
      <c r="O22" s="1">
        <v>0</v>
      </c>
      <c r="P22" s="1">
        <f>SUM(N22,O22)</f>
        <v>2.0629347826086954</v>
      </c>
      <c r="Q22" s="1">
        <f>P22/E22</f>
        <v>4.2044749667700478E-2</v>
      </c>
    </row>
    <row r="23" spans="1:17" x14ac:dyDescent="0.3">
      <c r="A23" t="s">
        <v>37</v>
      </c>
      <c r="B23" t="s">
        <v>86</v>
      </c>
      <c r="C23" t="s">
        <v>77</v>
      </c>
      <c r="D23" t="s">
        <v>78</v>
      </c>
      <c r="E23" s="1">
        <v>79.206521739130437</v>
      </c>
      <c r="F23" s="1">
        <v>5.2173913043478262</v>
      </c>
      <c r="G23" s="1">
        <v>0.54293478260869588</v>
      </c>
      <c r="H23" s="1">
        <v>0.44891304347826083</v>
      </c>
      <c r="I23" s="1">
        <v>1.0869565217391304</v>
      </c>
      <c r="J23" s="1">
        <v>0</v>
      </c>
      <c r="K23" s="1">
        <v>13.41413043478261</v>
      </c>
      <c r="L23" s="1">
        <f>SUM(J23,K23)</f>
        <v>13.41413043478261</v>
      </c>
      <c r="M23" s="1">
        <f>L23/E23</f>
        <v>0.16935638808837658</v>
      </c>
      <c r="N23" s="1">
        <v>7.6243478260869582</v>
      </c>
      <c r="O23" s="1">
        <v>0</v>
      </c>
      <c r="P23" s="1">
        <f>SUM(N23,O23)</f>
        <v>7.6243478260869582</v>
      </c>
      <c r="Q23" s="1">
        <f>P23/E23</f>
        <v>9.625909153286677E-2</v>
      </c>
    </row>
    <row r="24" spans="1:17" x14ac:dyDescent="0.3">
      <c r="A24" t="s">
        <v>37</v>
      </c>
      <c r="B24" t="s">
        <v>87</v>
      </c>
      <c r="C24" t="s">
        <v>88</v>
      </c>
      <c r="D24" t="s">
        <v>61</v>
      </c>
      <c r="E24" s="1">
        <v>77.206521739130437</v>
      </c>
      <c r="F24" s="1">
        <v>5.3043478260869561</v>
      </c>
      <c r="G24" s="1">
        <v>0.3945652173913044</v>
      </c>
      <c r="H24" s="1">
        <v>0.39423913043478259</v>
      </c>
      <c r="I24" s="1">
        <v>1.2065217391304348</v>
      </c>
      <c r="J24" s="1">
        <v>0</v>
      </c>
      <c r="K24" s="1">
        <v>13.375326086956527</v>
      </c>
      <c r="L24" s="1">
        <f>SUM(J24,K24)</f>
        <v>13.375326086956527</v>
      </c>
      <c r="M24" s="1">
        <f>L24/E24</f>
        <v>0.17324088413346478</v>
      </c>
      <c r="N24" s="1">
        <v>5.2769565217391294</v>
      </c>
      <c r="O24" s="1">
        <v>0</v>
      </c>
      <c r="P24" s="1">
        <f>SUM(N24,O24)</f>
        <v>5.2769565217391294</v>
      </c>
      <c r="Q24" s="1">
        <f>P24/E24</f>
        <v>6.8348585104885243E-2</v>
      </c>
    </row>
    <row r="25" spans="1:17" x14ac:dyDescent="0.3">
      <c r="A25" t="s">
        <v>37</v>
      </c>
      <c r="B25" t="s">
        <v>89</v>
      </c>
      <c r="C25" t="s">
        <v>90</v>
      </c>
      <c r="D25" t="s">
        <v>54</v>
      </c>
      <c r="E25" s="1">
        <v>70.554347826086953</v>
      </c>
      <c r="F25" s="1">
        <v>4.7826086956521738</v>
      </c>
      <c r="G25" s="1">
        <v>0.56521739130434778</v>
      </c>
      <c r="H25" s="1">
        <v>0.52489130434782605</v>
      </c>
      <c r="I25" s="1">
        <v>1.7934782608695652</v>
      </c>
      <c r="J25" s="1">
        <v>0</v>
      </c>
      <c r="K25" s="1">
        <v>8.6690217391304341</v>
      </c>
      <c r="L25" s="1">
        <f>SUM(J25,K25)</f>
        <v>8.6690217391304341</v>
      </c>
      <c r="M25" s="1">
        <f>L25/E25</f>
        <v>0.12287012786935757</v>
      </c>
      <c r="N25" s="1">
        <v>4.7100000000000009</v>
      </c>
      <c r="O25" s="1">
        <v>0</v>
      </c>
      <c r="P25" s="1">
        <f>SUM(N25,O25)</f>
        <v>4.7100000000000009</v>
      </c>
      <c r="Q25" s="1">
        <f>P25/E25</f>
        <v>6.6757048220613166E-2</v>
      </c>
    </row>
    <row r="26" spans="1:17" x14ac:dyDescent="0.3">
      <c r="A26" t="s">
        <v>37</v>
      </c>
      <c r="B26" t="s">
        <v>91</v>
      </c>
      <c r="C26" t="s">
        <v>92</v>
      </c>
      <c r="D26" t="s">
        <v>85</v>
      </c>
      <c r="E26" s="1">
        <v>81.054347826086953</v>
      </c>
      <c r="F26" s="1">
        <v>5.2173913043478262</v>
      </c>
      <c r="G26" s="1">
        <v>0.42119565217391303</v>
      </c>
      <c r="H26" s="1">
        <v>0.41565217391304349</v>
      </c>
      <c r="I26" s="1">
        <v>2.6630434782608696</v>
      </c>
      <c r="J26" s="1">
        <v>0</v>
      </c>
      <c r="K26" s="1">
        <v>10.203260869565216</v>
      </c>
      <c r="L26" s="1">
        <f>SUM(J26,K26)</f>
        <v>10.203260869565216</v>
      </c>
      <c r="M26" s="1">
        <f>L26/E26</f>
        <v>0.1258817218720665</v>
      </c>
      <c r="N26" s="1">
        <v>7.7681521739130446</v>
      </c>
      <c r="O26" s="1">
        <v>0</v>
      </c>
      <c r="P26" s="1">
        <f>SUM(N26,O26)</f>
        <v>7.7681521739130446</v>
      </c>
      <c r="Q26" s="1">
        <f>P26/E26</f>
        <v>9.5838809172589537E-2</v>
      </c>
    </row>
    <row r="27" spans="1:17" x14ac:dyDescent="0.3">
      <c r="A27" t="s">
        <v>37</v>
      </c>
      <c r="B27" t="s">
        <v>93</v>
      </c>
      <c r="C27" t="s">
        <v>94</v>
      </c>
      <c r="D27" t="s">
        <v>95</v>
      </c>
      <c r="E27" s="1">
        <v>70.402173913043484</v>
      </c>
      <c r="F27" s="1">
        <v>44.576630434782601</v>
      </c>
      <c r="G27" s="1">
        <v>1.2173913043478262</v>
      </c>
      <c r="H27" s="1">
        <v>0.30978260869565216</v>
      </c>
      <c r="I27" s="1">
        <v>0.75</v>
      </c>
      <c r="J27" s="1">
        <v>22.51934782608695</v>
      </c>
      <c r="K27" s="1">
        <v>0</v>
      </c>
      <c r="L27" s="1">
        <f>SUM(J27,K27)</f>
        <v>22.51934782608695</v>
      </c>
      <c r="M27" s="1">
        <f>L27/E27</f>
        <v>0.31986722247954286</v>
      </c>
      <c r="N27" s="1">
        <v>0</v>
      </c>
      <c r="O27" s="1">
        <v>0</v>
      </c>
      <c r="P27" s="1">
        <f>SUM(N27,O27)</f>
        <v>0</v>
      </c>
      <c r="Q27" s="1">
        <f>P27/E27</f>
        <v>0</v>
      </c>
    </row>
    <row r="28" spans="1:17" x14ac:dyDescent="0.3">
      <c r="A28" t="s">
        <v>37</v>
      </c>
      <c r="B28" t="s">
        <v>96</v>
      </c>
      <c r="C28" t="s">
        <v>77</v>
      </c>
      <c r="D28" t="s">
        <v>78</v>
      </c>
      <c r="E28" s="1">
        <v>112.04347826086956</v>
      </c>
      <c r="F28" s="1">
        <v>4.9565217391304346</v>
      </c>
      <c r="G28" s="1">
        <v>0.44565217391304346</v>
      </c>
      <c r="H28" s="1">
        <v>0.72282608695652173</v>
      </c>
      <c r="I28" s="1">
        <v>5.0434782608695654</v>
      </c>
      <c r="J28" s="1">
        <v>19.798913043478262</v>
      </c>
      <c r="K28" s="1">
        <v>1.0679347826086956</v>
      </c>
      <c r="L28" s="1">
        <f>SUM(J28,K28)</f>
        <v>20.866847826086957</v>
      </c>
      <c r="M28" s="1">
        <f>L28/E28</f>
        <v>0.18623884361660847</v>
      </c>
      <c r="N28" s="1">
        <v>10.258152173913043</v>
      </c>
      <c r="O28" s="1">
        <v>0</v>
      </c>
      <c r="P28" s="1">
        <f>SUM(N28,O28)</f>
        <v>10.258152173913043</v>
      </c>
      <c r="Q28" s="1">
        <f>P28/E28</f>
        <v>9.1555102832751256E-2</v>
      </c>
    </row>
    <row r="29" spans="1:17" x14ac:dyDescent="0.3">
      <c r="A29" t="s">
        <v>37</v>
      </c>
      <c r="B29" t="s">
        <v>97</v>
      </c>
      <c r="C29" t="s">
        <v>60</v>
      </c>
      <c r="D29" t="s">
        <v>61</v>
      </c>
      <c r="E29" s="1">
        <v>20.75</v>
      </c>
      <c r="F29" s="1">
        <v>5.4782608695652177</v>
      </c>
      <c r="G29" s="1">
        <v>0</v>
      </c>
      <c r="H29" s="1">
        <v>0</v>
      </c>
      <c r="I29" s="1">
        <v>0</v>
      </c>
      <c r="J29" s="1">
        <v>0</v>
      </c>
      <c r="K29" s="1">
        <v>9.7824999999999971</v>
      </c>
      <c r="L29" s="1">
        <f>SUM(J29,K29)</f>
        <v>9.7824999999999971</v>
      </c>
      <c r="M29" s="1">
        <f>L29/E29</f>
        <v>0.47144578313252999</v>
      </c>
      <c r="N29" s="1">
        <v>0</v>
      </c>
      <c r="O29" s="1">
        <v>5.2530434782608708</v>
      </c>
      <c r="P29" s="1">
        <f>SUM(N29,O29)</f>
        <v>5.2530434782608708</v>
      </c>
      <c r="Q29" s="1">
        <f>P29/E29</f>
        <v>0.25315872184389737</v>
      </c>
    </row>
    <row r="30" spans="1:17" x14ac:dyDescent="0.3">
      <c r="A30" t="s">
        <v>37</v>
      </c>
      <c r="B30" t="s">
        <v>98</v>
      </c>
      <c r="C30" t="s">
        <v>81</v>
      </c>
      <c r="D30" t="s">
        <v>82</v>
      </c>
      <c r="E30" s="1">
        <v>40.5</v>
      </c>
      <c r="F30" s="1">
        <v>21.844456521739133</v>
      </c>
      <c r="G30" s="1">
        <v>0</v>
      </c>
      <c r="H30" s="1">
        <v>0.21739130434782608</v>
      </c>
      <c r="I30" s="1">
        <v>0.71739130434782605</v>
      </c>
      <c r="J30" s="1">
        <v>4.8423913043478262</v>
      </c>
      <c r="K30" s="1">
        <v>4.5967391304347824</v>
      </c>
      <c r="L30" s="1">
        <f>SUM(J30,K30)</f>
        <v>9.4391304347826086</v>
      </c>
      <c r="M30" s="1">
        <f>L30/E30</f>
        <v>0.23306494900697799</v>
      </c>
      <c r="N30" s="1">
        <v>5.2282608695652177</v>
      </c>
      <c r="O30" s="1">
        <v>0</v>
      </c>
      <c r="P30" s="1">
        <f>SUM(N30,O30)</f>
        <v>5.2282608695652177</v>
      </c>
      <c r="Q30" s="1">
        <f>P30/E30</f>
        <v>0.12909286097691897</v>
      </c>
    </row>
    <row r="31" spans="1:17" x14ac:dyDescent="0.3">
      <c r="A31" t="s">
        <v>37</v>
      </c>
      <c r="B31" t="s">
        <v>99</v>
      </c>
      <c r="C31" t="s">
        <v>100</v>
      </c>
      <c r="D31" t="s">
        <v>43</v>
      </c>
      <c r="E31" s="1">
        <v>41.673913043478258</v>
      </c>
      <c r="F31" s="1">
        <v>5.5652173913043477</v>
      </c>
      <c r="G31" s="1">
        <v>1.2173913043478262</v>
      </c>
      <c r="H31" s="1">
        <v>0.14565217391304347</v>
      </c>
      <c r="I31" s="1">
        <v>0.39130434782608697</v>
      </c>
      <c r="J31" s="1">
        <v>5.7153260869565221</v>
      </c>
      <c r="K31" s="1">
        <v>3.2733695652173922</v>
      </c>
      <c r="L31" s="1">
        <f>SUM(J31,K31)</f>
        <v>8.9886956521739148</v>
      </c>
      <c r="M31" s="1">
        <f>L31/E31</f>
        <v>0.21569118414188843</v>
      </c>
      <c r="N31" s="1">
        <v>5.1378260869565207</v>
      </c>
      <c r="O31" s="1">
        <v>0</v>
      </c>
      <c r="P31" s="1">
        <f>SUM(N31,O31)</f>
        <v>5.1378260869565207</v>
      </c>
      <c r="Q31" s="1">
        <f>P31/E31</f>
        <v>0.1232863849765258</v>
      </c>
    </row>
    <row r="32" spans="1:17" x14ac:dyDescent="0.3">
      <c r="A32" t="s">
        <v>37</v>
      </c>
      <c r="B32" t="s">
        <v>101</v>
      </c>
      <c r="C32" t="s">
        <v>45</v>
      </c>
      <c r="D32" t="s">
        <v>46</v>
      </c>
      <c r="E32" s="1">
        <v>119.8695652173913</v>
      </c>
      <c r="F32" s="1">
        <v>46.459021739130442</v>
      </c>
      <c r="G32" s="1">
        <v>0</v>
      </c>
      <c r="H32" s="1">
        <v>0</v>
      </c>
      <c r="I32" s="1">
        <v>0</v>
      </c>
      <c r="J32" s="1">
        <v>0</v>
      </c>
      <c r="K32" s="1">
        <v>21.425000000000004</v>
      </c>
      <c r="L32" s="1">
        <f>SUM(J32,K32)</f>
        <v>21.425000000000004</v>
      </c>
      <c r="M32" s="1">
        <f>L32/E32</f>
        <v>0.17873594486760977</v>
      </c>
      <c r="N32" s="1">
        <v>9.3423913043478262</v>
      </c>
      <c r="O32" s="1">
        <v>0</v>
      </c>
      <c r="P32" s="1">
        <f>SUM(N32,O32)</f>
        <v>9.3423913043478262</v>
      </c>
      <c r="Q32" s="1">
        <f>P32/E32</f>
        <v>7.7937976060935804E-2</v>
      </c>
    </row>
    <row r="33" spans="1:17" x14ac:dyDescent="0.3">
      <c r="A33" t="s">
        <v>37</v>
      </c>
      <c r="B33" t="s">
        <v>102</v>
      </c>
      <c r="C33" t="s">
        <v>103</v>
      </c>
      <c r="D33" t="s">
        <v>82</v>
      </c>
      <c r="E33" s="1">
        <v>51.358695652173914</v>
      </c>
      <c r="F33" s="1">
        <v>0</v>
      </c>
      <c r="G33" s="1">
        <v>0</v>
      </c>
      <c r="H33" s="1">
        <v>0</v>
      </c>
      <c r="I33" s="1">
        <v>0.35869565217391303</v>
      </c>
      <c r="J33" s="1">
        <v>0</v>
      </c>
      <c r="K33" s="1">
        <v>0</v>
      </c>
      <c r="L33" s="1">
        <f>SUM(J33,K33)</f>
        <v>0</v>
      </c>
      <c r="M33" s="1">
        <f>L33/E33</f>
        <v>0</v>
      </c>
      <c r="N33" s="1">
        <v>0</v>
      </c>
      <c r="O33" s="1">
        <v>0</v>
      </c>
      <c r="P33" s="1">
        <f>SUM(N33,O33)</f>
        <v>0</v>
      </c>
      <c r="Q33" s="1">
        <f>P33/E33</f>
        <v>0</v>
      </c>
    </row>
    <row r="34" spans="1:17" x14ac:dyDescent="0.3">
      <c r="A34" t="s">
        <v>37</v>
      </c>
      <c r="B34" t="s">
        <v>104</v>
      </c>
      <c r="C34" t="s">
        <v>105</v>
      </c>
      <c r="D34" t="s">
        <v>50</v>
      </c>
      <c r="E34" s="1">
        <v>21.282608695652176</v>
      </c>
      <c r="F34" s="1">
        <v>5.0434782608695654</v>
      </c>
      <c r="G34" s="1">
        <v>0.16304347826086957</v>
      </c>
      <c r="H34" s="1">
        <v>0.12771739130434784</v>
      </c>
      <c r="I34" s="1">
        <v>0.16304347826086957</v>
      </c>
      <c r="J34" s="1">
        <v>10.589673913043478</v>
      </c>
      <c r="K34" s="1">
        <v>0</v>
      </c>
      <c r="L34" s="1">
        <f>SUM(J34,K34)</f>
        <v>10.589673913043478</v>
      </c>
      <c r="M34" s="1">
        <f>L34/E34</f>
        <v>0.49757405515832481</v>
      </c>
      <c r="N34" s="1">
        <v>3.1956521739130435</v>
      </c>
      <c r="O34" s="1">
        <v>0</v>
      </c>
      <c r="P34" s="1">
        <f>SUM(N34,O34)</f>
        <v>3.1956521739130435</v>
      </c>
      <c r="Q34" s="1">
        <f>P34/E34</f>
        <v>0.15015321756894789</v>
      </c>
    </row>
    <row r="35" spans="1:17" x14ac:dyDescent="0.3">
      <c r="A35" t="s">
        <v>37</v>
      </c>
      <c r="B35" t="s">
        <v>106</v>
      </c>
      <c r="C35" t="s">
        <v>39</v>
      </c>
      <c r="D35" t="s">
        <v>40</v>
      </c>
      <c r="E35" s="1">
        <v>125.14130434782609</v>
      </c>
      <c r="F35" s="1">
        <v>44.583913043478262</v>
      </c>
      <c r="G35" s="1">
        <v>0</v>
      </c>
      <c r="H35" s="1">
        <v>0</v>
      </c>
      <c r="I35" s="1">
        <v>3.3043478260869565</v>
      </c>
      <c r="J35" s="1">
        <v>5.6879347826086954</v>
      </c>
      <c r="K35" s="1">
        <v>25.07826086956522</v>
      </c>
      <c r="L35" s="1">
        <f>SUM(J35,K35)</f>
        <v>30.766195652173916</v>
      </c>
      <c r="M35" s="1">
        <f>L35/E35</f>
        <v>0.24585164596543041</v>
      </c>
      <c r="N35" s="1">
        <v>10.50434782608696</v>
      </c>
      <c r="O35" s="1">
        <v>0</v>
      </c>
      <c r="P35" s="1">
        <f>SUM(N35,O35)</f>
        <v>10.50434782608696</v>
      </c>
      <c r="Q35" s="1">
        <f>P35/E35</f>
        <v>8.3939894032832474E-2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8FF40-139B-419A-990D-4246E31DF4C6}">
  <sheetPr codeName="Sheet6"/>
  <dimension ref="B2:F21"/>
  <sheetViews>
    <sheetView zoomScaleNormal="100" workbookViewId="0">
      <selection activeCell="C15" sqref="C15"/>
    </sheetView>
  </sheetViews>
  <sheetFormatPr defaultRowHeight="15.6" x14ac:dyDescent="0.3"/>
  <cols>
    <col min="1" max="1" width="8.88671875" style="6"/>
    <col min="2" max="2" width="28.88671875" style="6" customWidth="1"/>
    <col min="3" max="3" width="15.109375" style="6" customWidth="1"/>
    <col min="4" max="4" width="8.88671875" style="6"/>
    <col min="5" max="5" width="126.33203125" style="6" customWidth="1"/>
    <col min="6" max="6" width="56.44140625" style="6" customWidth="1"/>
    <col min="7" max="16384" width="8.88671875" style="6"/>
  </cols>
  <sheetData>
    <row r="2" spans="2:6" ht="23.4" x14ac:dyDescent="0.45">
      <c r="B2" s="27" t="s">
        <v>107</v>
      </c>
      <c r="C2" s="28"/>
      <c r="E2" s="10" t="s">
        <v>108</v>
      </c>
    </row>
    <row r="3" spans="2:6" ht="15.6" customHeight="1" x14ac:dyDescent="0.3">
      <c r="B3" s="11" t="s">
        <v>109</v>
      </c>
      <c r="C3" s="12">
        <f>C10</f>
        <v>3.7166931786017541</v>
      </c>
      <c r="E3" s="29" t="s">
        <v>110</v>
      </c>
    </row>
    <row r="4" spans="2:6" x14ac:dyDescent="0.3">
      <c r="B4" s="13" t="s">
        <v>111</v>
      </c>
      <c r="C4" s="14">
        <f>C11</f>
        <v>0.56807495990187751</v>
      </c>
      <c r="E4" s="30"/>
    </row>
    <row r="5" spans="2:6" x14ac:dyDescent="0.3">
      <c r="E5" s="30"/>
    </row>
    <row r="6" spans="2:6" ht="19.8" customHeight="1" x14ac:dyDescent="0.3">
      <c r="B6" s="15" t="s">
        <v>112</v>
      </c>
      <c r="C6" s="16"/>
      <c r="E6" s="31"/>
      <c r="F6" s="7"/>
    </row>
    <row r="7" spans="2:6" ht="15.6" customHeight="1" x14ac:dyDescent="0.3">
      <c r="B7" s="5" t="s">
        <v>31</v>
      </c>
      <c r="C7" s="17">
        <f>SUM(Table1[MDS Census])</f>
        <v>2304.130434782609</v>
      </c>
      <c r="E7" s="26" t="s">
        <v>113</v>
      </c>
    </row>
    <row r="8" spans="2:6" ht="18" customHeight="1" x14ac:dyDescent="0.3">
      <c r="B8" s="5" t="s">
        <v>32</v>
      </c>
      <c r="C8" s="17">
        <f>SUM(Table1[Total Care Staffing Hours])</f>
        <v>8563.7458695652167</v>
      </c>
      <c r="E8" s="26"/>
    </row>
    <row r="9" spans="2:6" ht="16.2" thickBot="1" x14ac:dyDescent="0.35">
      <c r="B9" s="5" t="s">
        <v>33</v>
      </c>
      <c r="C9" s="17">
        <f>SUM(Table1[RN Hours])</f>
        <v>1308.9188043478262</v>
      </c>
      <c r="E9" s="26"/>
    </row>
    <row r="10" spans="2:6" x14ac:dyDescent="0.3">
      <c r="B10" s="18" t="s">
        <v>34</v>
      </c>
      <c r="C10" s="19">
        <f>C8/C7</f>
        <v>3.7166931786017541</v>
      </c>
      <c r="E10" s="26"/>
    </row>
    <row r="11" spans="2:6" ht="16.2" thickBot="1" x14ac:dyDescent="0.35">
      <c r="B11" s="20" t="s">
        <v>35</v>
      </c>
      <c r="C11" s="21">
        <f>C9/C7</f>
        <v>0.56807495990187751</v>
      </c>
      <c r="E11" s="26" t="s">
        <v>114</v>
      </c>
    </row>
    <row r="12" spans="2:6" ht="16.2" customHeight="1" x14ac:dyDescent="0.3">
      <c r="E12" s="26"/>
    </row>
    <row r="13" spans="2:6" ht="15.6" customHeight="1" x14ac:dyDescent="0.3">
      <c r="B13" s="32" t="s">
        <v>115</v>
      </c>
      <c r="C13" s="33"/>
      <c r="E13" s="26"/>
    </row>
    <row r="14" spans="2:6" ht="18.600000000000001" customHeight="1" x14ac:dyDescent="0.3">
      <c r="B14" s="34"/>
      <c r="C14" s="35"/>
      <c r="E14" s="26"/>
    </row>
    <row r="15" spans="2:6" ht="18.600000000000001" customHeight="1" x14ac:dyDescent="0.3">
      <c r="B15" s="22"/>
      <c r="C15" s="22"/>
      <c r="E15" s="26" t="s">
        <v>30</v>
      </c>
    </row>
    <row r="16" spans="2:6" ht="32.4" customHeight="1" x14ac:dyDescent="0.3">
      <c r="B16" s="23"/>
      <c r="C16" s="23"/>
      <c r="E16" s="26"/>
    </row>
    <row r="17" spans="5:5" ht="15" customHeight="1" thickBot="1" x14ac:dyDescent="0.35">
      <c r="E17" s="24" t="s">
        <v>36</v>
      </c>
    </row>
    <row r="18" spans="5:5" ht="18.600000000000001" customHeight="1" x14ac:dyDescent="0.3">
      <c r="E18" s="25"/>
    </row>
    <row r="19" spans="5:5" ht="15.6" customHeight="1" x14ac:dyDescent="0.3"/>
    <row r="20" spans="5:5" ht="31.2" customHeight="1" x14ac:dyDescent="0.3">
      <c r="E20" s="25"/>
    </row>
    <row r="21" spans="5:5" x14ac:dyDescent="0.3">
      <c r="E21" s="25"/>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2020-05-17T19:02:09Z</dcterms:modified>
</cp:coreProperties>
</file>