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4F746745-1689-45C7-B55D-722514983771}"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6" r:id="rId4"/>
    <sheet name="Notes" sheetId="7" r:id="rId5"/>
  </sheets>
  <definedNames>
    <definedName name="_xlnm._FilterDatabase" localSheetId="1" hidden="1">'Contract Staff'!$A$1:$N$19</definedName>
    <definedName name="_xlnm._FilterDatabase" localSheetId="0" hidden="1">'Direct Care Staff'!$A$1:$K$19</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3" i="7"/>
  <c r="C5" i="6" l="1"/>
  <c r="C4" i="6"/>
  <c r="C3" i="6"/>
  <c r="C7" i="6"/>
  <c r="C6" i="6"/>
  <c r="P19" i="1" l="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K19" i="3" l="1"/>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I10" i="3"/>
  <c r="J10" i="3" s="1"/>
  <c r="K9" i="3"/>
  <c r="J9" i="3"/>
  <c r="I9" i="3"/>
  <c r="K8" i="3"/>
  <c r="I8" i="3"/>
  <c r="J8" i="3" s="1"/>
  <c r="K7" i="3"/>
  <c r="I7" i="3"/>
  <c r="J7" i="3" s="1"/>
  <c r="K6" i="3"/>
  <c r="I6" i="3"/>
  <c r="J6" i="3" s="1"/>
  <c r="K5" i="3"/>
  <c r="I5" i="3"/>
  <c r="J5" i="3" s="1"/>
  <c r="K4" i="3"/>
  <c r="I4" i="3"/>
  <c r="J4" i="3" s="1"/>
  <c r="K3" i="3"/>
  <c r="I3" i="3"/>
  <c r="J3" i="3" s="1"/>
  <c r="K2" i="3"/>
  <c r="I2" i="3"/>
  <c r="J2" i="3" s="1"/>
  <c r="N19" i="2"/>
  <c r="K19" i="2"/>
  <c r="H19" i="2"/>
  <c r="N18" i="2"/>
  <c r="K18" i="2"/>
  <c r="H18" i="2"/>
  <c r="N17" i="2"/>
  <c r="K17" i="2"/>
  <c r="H17" i="2"/>
  <c r="N16" i="2"/>
  <c r="K16" i="2"/>
  <c r="H16" i="2"/>
  <c r="N15" i="2"/>
  <c r="K15" i="2"/>
  <c r="H15" i="2"/>
  <c r="N14" i="2"/>
  <c r="K14" i="2"/>
  <c r="H14" i="2"/>
  <c r="N13" i="2"/>
  <c r="H13" i="2"/>
  <c r="N12" i="2"/>
  <c r="K12" i="2"/>
  <c r="H12" i="2"/>
  <c r="N11" i="2"/>
  <c r="K11" i="2"/>
  <c r="H11" i="2"/>
  <c r="N10" i="2"/>
  <c r="K10" i="2"/>
  <c r="H10" i="2"/>
  <c r="N9" i="2"/>
  <c r="H9" i="2"/>
  <c r="N8" i="2"/>
  <c r="K8" i="2"/>
  <c r="H8" i="2"/>
  <c r="N7" i="2"/>
  <c r="K7" i="2"/>
  <c r="H7" i="2"/>
  <c r="N6" i="2"/>
  <c r="K6" i="2"/>
  <c r="H6" i="2"/>
  <c r="N5" i="2"/>
  <c r="K5" i="2"/>
  <c r="H5" i="2"/>
  <c r="N4" i="2"/>
  <c r="K4" i="2"/>
  <c r="H4" i="2"/>
  <c r="N3" i="2"/>
  <c r="K3" i="2"/>
  <c r="H3" i="2"/>
  <c r="N2" i="2"/>
  <c r="K2" i="2"/>
  <c r="H2" i="2"/>
</calcChain>
</file>

<file path=xl/sharedStrings.xml><?xml version="1.0" encoding="utf-8"?>
<sst xmlns="http://schemas.openxmlformats.org/spreadsheetml/2006/main" count="272" uniqueCount="65">
  <si>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</si>
  <si>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</si>
  <si>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</si>
  <si>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</si>
  <si>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</si>
  <si>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</si>
  <si>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</si>
  <si>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</si>
  <si>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</si>
  <si>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</si>
  <si>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</si>
  <si>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</si>
  <si>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</si>
  <si>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</si>
  <si>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</si>
  <si>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</si>
  <si>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</si>
  <si>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</si>
  <si>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</si>
  <si>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</si>
  <si>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</si>
  <si>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</si>
  <si>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</si>
  <si>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</si>
  <si>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</si>
  <si>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</si>
  <si>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</si>
  <si>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</si>
  <si>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</si>
  <si>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</si>
  <si>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</si>
  <si>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</si>
  <si>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DC</t>
  </si>
  <si>
    <t>BRIDGEPOINT SUB-ACUTE AND REHAB CAPITOL HILL</t>
  </si>
  <si>
    <t>WASHINGTON</t>
  </si>
  <si>
    <t>The District</t>
  </si>
  <si>
    <t>BRIDGEPOINT SUBACUTE AND REHAB NATIONAL HARBOR</t>
  </si>
  <si>
    <t>CARROLL MANOR NURSING &amp; REHAB</t>
  </si>
  <si>
    <t>DEANWOOD REHABILITATION AND WELLNESS CENTER</t>
  </si>
  <si>
    <t>FOREST HILLS OF DC</t>
  </si>
  <si>
    <t>HEALTH &amp; REHABILITATION  CENTER AT THOMAS CIRCLE</t>
  </si>
  <si>
    <t>INGLESIDE AT ROCK CREEK</t>
  </si>
  <si>
    <t>INSPIRE REHABILITATION AND HEALTH CENTER LLC</t>
  </si>
  <si>
    <t>JEANNE JUGAN RESIDENCE</t>
  </si>
  <si>
    <t>KNOLLWOOD HSC</t>
  </si>
  <si>
    <t>LISNER LOUISE DICKSON HURTHOME</t>
  </si>
  <si>
    <t>SERENITY REHABILITATION AND HEALTH CENTER LLC</t>
  </si>
  <si>
    <t>SIBLEY MEM HOSP RENAISSANCE</t>
  </si>
  <si>
    <t>STODDARD BAPTIST NURSING HOME</t>
  </si>
  <si>
    <t>TRANSITIONS HEALTHCARE CAPITOL CITY</t>
  </si>
  <si>
    <t>UNIQUE REHABILITATION AND HEALTH CENTER LLC</t>
  </si>
  <si>
    <t>UNITED MEDICAL NURSING HOME</t>
  </si>
  <si>
    <t>WASHINGTON CTR FOR AGING SVCS</t>
  </si>
  <si>
    <t>State RN average = C/A</t>
  </si>
  <si>
    <t>State staffing average =  B/A</t>
  </si>
  <si>
    <t>Let C = Sum of RN hour avgs</t>
  </si>
  <si>
    <t>Let B = Sum of total staffing avgs</t>
  </si>
  <si>
    <t>Let A = Sum of MDS avgs</t>
  </si>
  <si>
    <t>State average calculations</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</si>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</sst>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bgColor indexed="64"/>
      </patternFill>
    </fill>
  </fills>
  <borders count="18">
    <border>
      <left/>
      <right/>
      <top/>
      <bottom/>
      <diagonal/>
    </border>
    <border>
      <left/>
      <right/>
      <top/>
      <bottom style="thin">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0">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0" xfId="0" applyNumberFormat="1"/>
    <xf numFmtId="2" fontId="6" fillId="5" borderId="2" xfId="0" applyNumberFormat="1" applyFont="1" applyFill="1" applyBorder="1"/>
    <xf numFmtId="2" fontId="6" fillId="5" borderId="3" xfId="0" applyNumberFormat="1" applyFont="1" applyFill="1" applyBorder="1"/>
    <xf numFmtId="2" fontId="6" fillId="5" borderId="4" xfId="0" applyNumberFormat="1" applyFont="1" applyFill="1" applyBorder="1"/>
    <xf numFmtId="2" fontId="6" fillId="5" borderId="5" xfId="0" applyNumberFormat="1" applyFont="1" applyFill="1" applyBorder="1"/>
    <xf numFmtId="2" fontId="0" fillId="0" borderId="6" xfId="0" applyNumberFormat="1" applyBorder="1"/>
    <xf numFmtId="2" fontId="0" fillId="0" borderId="7" xfId="0" applyNumberFormat="1" applyBorder="1"/>
    <xf numFmtId="0" fontId="7" fillId="0" borderId="0" xfId="0" applyFont="1"/>
    <xf numFmtId="0" fontId="4" fillId="0" borderId="0" xfId="2" applyFont="1" applyAlignment="1">
      <alignment horizontal="left" vertical="top" wrapText="1"/>
    </xf>
    <xf numFmtId="0" fontId="3" fillId="7" borderId="9" xfId="2" applyFont="1" applyFill="1" applyBorder="1" applyAlignment="1">
      <alignment vertical="top" wrapText="1"/>
    </xf>
    <xf numFmtId="2" fontId="4" fillId="7" borderId="8"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0" fontId="7" fillId="0" borderId="12" xfId="0" applyFont="1" applyBorder="1" applyAlignment="1">
      <alignment vertical="top" wrapText="1"/>
    </xf>
    <xf numFmtId="2" fontId="6" fillId="6" borderId="9" xfId="0" applyNumberFormat="1" applyFont="1" applyFill="1" applyBorder="1" applyAlignment="1">
      <alignment horizontal="center"/>
    </xf>
    <xf numFmtId="2" fontId="6" fillId="6" borderId="8"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2BE67F-0E64-412B-8428-20ECEB22CB33}" name="Table1" displayName="Table1" ref="A1:K19" totalsRowShown="0" headerRowDxfId="38" headerRowBorderDxfId="37" tableBorderDxfId="36">
  <autoFilter ref="A1:K19" xr:uid="{00000000-0009-0000-0000-000000000000}"/>
  <tableColumns count="11">
    <tableColumn id="1" xr3:uid="{CE422874-D531-46B5-BA5B-0BE2020467AA}" name="State"/>
    <tableColumn id="2" xr3:uid="{5752A791-31A4-41D7-937E-D705FE70C3BF}" name="Provider Name"/>
    <tableColumn id="3" xr3:uid="{99DC9BD5-C61B-438F-B3B9-35D68DD5BF59}" name="City "/>
    <tableColumn id="4" xr3:uid="{1665454E-68F7-4206-84DD-6D9F6D81B303}" name="County"/>
    <tableColumn id="5" xr3:uid="{310608C4-B30E-4F63-A4A9-FBB3141818CA}" name="MDS Census" dataDxfId="35"/>
    <tableColumn id="6" xr3:uid="{8E9E7C06-D527-4FE0-93DB-18C56FBA8A95}" name="RN Hours" dataDxfId="34"/>
    <tableColumn id="7" xr3:uid="{A6F55749-0B27-4579-9142-A95A6A42320C}" name="LPN Hours" dataDxfId="33"/>
    <tableColumn id="8" xr3:uid="{3153E6D7-5D44-4B6B-AE37-697B4296E4FF}" name="CNA Hours " dataDxfId="32"/>
    <tableColumn id="9" xr3:uid="{3DAC7517-0A14-4BC2-832A-411C48518596}" name="Total Care Staffing Hours" dataDxfId="31">
      <calculatedColumnFormula>SUM(F2:H2)</calculatedColumnFormula>
    </tableColumn>
    <tableColumn id="10" xr3:uid="{4729A716-8576-4D4E-BE73-12ADFF45A325}" name="Avg Total Staffing Hours Per Resident Per Day" dataDxfId="30">
      <calculatedColumnFormula>I2/E2</calculatedColumnFormula>
    </tableColumn>
    <tableColumn id="11" xr3:uid="{EAC0B357-D282-4B27-85B4-43DE8FCA6362}"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F63EEE-FB80-4AF8-A2E6-C74EAF9A2AEC}" name="Table2" displayName="Table2" ref="A1:N19" totalsRowShown="0" headerRowDxfId="28" headerRowBorderDxfId="27" tableBorderDxfId="26">
  <autoFilter ref="A1:N19" xr:uid="{00000000-0009-0000-0000-000001000000}"/>
  <tableColumns count="14">
    <tableColumn id="1" xr3:uid="{5C6AE528-7868-4B32-997B-2628A72649C4}" name="State"/>
    <tableColumn id="2" xr3:uid="{10AF2AB6-5DAA-4D93-A477-478DB21515D8}" name="Provider Name"/>
    <tableColumn id="3" xr3:uid="{5467F01B-A9A1-476A-9DC3-6ACC02AA57E5}" name="City "/>
    <tableColumn id="4" xr3:uid="{604D5184-D064-4B1D-A99F-C4E43BBF985E}" name="County"/>
    <tableColumn id="5" xr3:uid="{122A0C4D-150A-42AB-A778-857B3671BAD3}" name="MDS Census" dataDxfId="25"/>
    <tableColumn id="6" xr3:uid="{E780EFBF-4605-4B0E-B5B4-310B2AB7F865}" name="RN Hours" dataDxfId="24"/>
    <tableColumn id="7" xr3:uid="{03CCB6B3-3DCA-4BF6-9DD7-F64C12D56A46}" name="RN Hours Contract" dataDxfId="23"/>
    <tableColumn id="8" xr3:uid="{F056FF13-1381-4537-AA71-1515115B25CA}" name="Percent RN Hours Contract" dataDxfId="22">
      <calculatedColumnFormula>G2/F2</calculatedColumnFormula>
    </tableColumn>
    <tableColumn id="9" xr3:uid="{76E84350-DBAC-4BCA-9ABF-1EE3039D5204}" name="LPN Hours" dataDxfId="21"/>
    <tableColumn id="10" xr3:uid="{EB8945CF-B71D-4916-BEE6-97738C0BB4F9}" name="LPN Hours Contract" dataDxfId="20"/>
    <tableColumn id="11" xr3:uid="{0A4CC16E-023F-4148-AF95-12F4DB5C2BF7}" name="Percent LPN Hours Contract" dataDxfId="19">
      <calculatedColumnFormula>J2/I2</calculatedColumnFormula>
    </tableColumn>
    <tableColumn id="12" xr3:uid="{1BA0E79A-30AA-492A-9A52-F2FA75BEA750}" name="CNA Hours" dataDxfId="18"/>
    <tableColumn id="13" xr3:uid="{8805BA58-DB61-48BB-84B5-E0383C58D669}" name="CNA Hours Contract" dataDxfId="17"/>
    <tableColumn id="14" xr3:uid="{89CE3584-B47B-4D42-AE56-534B0072428C}"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464DF8-0AB8-4D44-B8B0-AF2E4A90ABFE}" name="Table3" displayName="Table3" ref="A1:Q19" totalsRowShown="0" headerRowDxfId="15" headerRowBorderDxfId="14" tableBorderDxfId="13">
  <autoFilter ref="A1:Q19" xr:uid="{19DE47B2-7EB6-4F33-A9F9-34B19E133470}"/>
  <tableColumns count="17">
    <tableColumn id="1" xr3:uid="{57915ECF-7058-4703-BED4-A20D69ADF791}" name="State"/>
    <tableColumn id="2" xr3:uid="{CCED30AB-47D4-43B6-BA47-BCA17A41CA2E}" name="Provider Name"/>
    <tableColumn id="3" xr3:uid="{BD81C637-D4A4-46AE-816E-C0B89AF65C77}" name="City "/>
    <tableColumn id="4" xr3:uid="{D0466345-99AC-4281-A339-5E90C2B026B1}" name="County"/>
    <tableColumn id="5" xr3:uid="{CCE88732-A410-4AE0-AD0E-FA84CA14EEC1}" name="MDS Census" dataDxfId="12"/>
    <tableColumn id="6" xr3:uid="{068F96EC-57D8-4BB1-A9B8-CFE8E381B18D}" name="Administrator Hours" dataDxfId="11"/>
    <tableColumn id="7" xr3:uid="{383C55A0-37AD-44FD-9DBB-1790BC353E43}" name="Medical Director Hours" dataDxfId="10"/>
    <tableColumn id="8" xr3:uid="{6DA96ACF-804F-4348-9BB0-A5F056227245}" name="Pharmacist Hours" dataDxfId="9"/>
    <tableColumn id="9" xr3:uid="{35655CC7-EB4D-48A4-8DEE-926EDF8E2DF5}" name="Dietician Hours" dataDxfId="8"/>
    <tableColumn id="10" xr3:uid="{0B7D0318-D22D-471D-B468-C3A34D78CD4B}" name="Hours Qualified Activities Professional" dataDxfId="7"/>
    <tableColumn id="11" xr3:uid="{6365AE84-D8DD-49CB-A46B-086116248F26}" name="Hours Other Activities Professional" dataDxfId="6"/>
    <tableColumn id="12" xr3:uid="{197DBCDB-0ACB-4069-B080-1C19E49DDB9A}" name="Total Hours Activities Staff" dataDxfId="5">
      <calculatedColumnFormula>SUM(J2,K2)</calculatedColumnFormula>
    </tableColumn>
    <tableColumn id="13" xr3:uid="{62BD4EA4-2E95-44D0-B948-16962C1A05E3}" name="Average Activities Staff Hours Per Resident Per Day" dataDxfId="4">
      <calculatedColumnFormula>L2/E2</calculatedColumnFormula>
    </tableColumn>
    <tableColumn id="14" xr3:uid="{93AE60C9-3B3C-43BB-B743-4B47500127FC}" name="Hours Qualified Social Work Staff" dataDxfId="3"/>
    <tableColumn id="15" xr3:uid="{74D59793-385A-40D0-BB4E-1B098ADCC4DA}" name="Hours Other Social Work Staff" dataDxfId="2"/>
    <tableColumn id="16" xr3:uid="{178EC90C-A923-4018-A5B4-1E0DF1FC939A}" name="Total Hours Social Work Staff" dataDxfId="1">
      <calculatedColumnFormula>SUM(N2,O2)</calculatedColumnFormula>
    </tableColumn>
    <tableColumn id="17" xr3:uid="{3A47707B-51F6-4697-914D-8E07E1F0DDC3}"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workbookViewId="0">
      <pane ySplit="1" topLeftCell="A2" activePane="bottomLeft" state="frozen"/>
      <selection pane="bottomLeft"/>
    </sheetView>
  </sheetViews>
  <sheetFormatPr defaultColWidth="10.77734375" defaultRowHeight="14.4" x14ac:dyDescent="0.3"/>
  <cols>
    <col min="2" max="2" width="49.44140625" bestFit="1" customWidth="1"/>
    <col min="9" max="9" width="11.6640625" bestFit="1" customWidth="1"/>
  </cols>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113.18478260869566</v>
      </c>
      <c r="F2" s="1">
        <v>156.72402173913039</v>
      </c>
      <c r="G2" s="1">
        <v>60.278478260869583</v>
      </c>
      <c r="H2" s="1">
        <v>282.35989130434785</v>
      </c>
      <c r="I2" s="1">
        <f t="shared" ref="I2:I19" si="0">SUM(F2:H2)</f>
        <v>499.36239130434785</v>
      </c>
      <c r="J2" s="1">
        <f t="shared" ref="J2:J19" si="1">I2/E2</f>
        <v>4.4119216364160181</v>
      </c>
      <c r="K2" s="1">
        <f t="shared" ref="K2:K19" si="2">F2/E2</f>
        <v>1.3846739652357625</v>
      </c>
    </row>
    <row r="3" spans="1:11" x14ac:dyDescent="0.3">
      <c r="A3" t="s">
        <v>32</v>
      </c>
      <c r="B3" t="s">
        <v>36</v>
      </c>
      <c r="C3" t="s">
        <v>34</v>
      </c>
      <c r="D3" t="s">
        <v>35</v>
      </c>
      <c r="E3" s="1">
        <v>58.173913043478258</v>
      </c>
      <c r="F3" s="1">
        <v>125.16021739130427</v>
      </c>
      <c r="G3" s="1">
        <v>40.209673913043495</v>
      </c>
      <c r="H3" s="1">
        <v>124.30119565217389</v>
      </c>
      <c r="I3" s="1">
        <f t="shared" si="0"/>
        <v>289.67108695652166</v>
      </c>
      <c r="J3" s="1">
        <f t="shared" si="1"/>
        <v>4.9793983557548573</v>
      </c>
      <c r="K3" s="1">
        <f t="shared" si="2"/>
        <v>2.1514835575485787</v>
      </c>
    </row>
    <row r="4" spans="1:11" x14ac:dyDescent="0.3">
      <c r="A4" t="s">
        <v>32</v>
      </c>
      <c r="B4" t="s">
        <v>37</v>
      </c>
      <c r="C4" t="s">
        <v>34</v>
      </c>
      <c r="D4" t="s">
        <v>35</v>
      </c>
      <c r="E4" s="1">
        <v>215.04347826086956</v>
      </c>
      <c r="F4" s="1">
        <v>130.76358695652178</v>
      </c>
      <c r="G4" s="1">
        <v>240.19967391304345</v>
      </c>
      <c r="H4" s="1">
        <v>550.36054347826087</v>
      </c>
      <c r="I4" s="1">
        <f t="shared" si="0"/>
        <v>921.32380434782613</v>
      </c>
      <c r="J4" s="1">
        <f t="shared" si="1"/>
        <v>4.2843605944197334</v>
      </c>
      <c r="K4" s="1">
        <f t="shared" si="2"/>
        <v>0.60807976142337261</v>
      </c>
    </row>
    <row r="5" spans="1:11" x14ac:dyDescent="0.3">
      <c r="A5" t="s">
        <v>32</v>
      </c>
      <c r="B5" t="s">
        <v>38</v>
      </c>
      <c r="C5" t="s">
        <v>34</v>
      </c>
      <c r="D5" t="s">
        <v>35</v>
      </c>
      <c r="E5" s="1">
        <v>273.66304347826087</v>
      </c>
      <c r="F5" s="1">
        <v>211.20456521739129</v>
      </c>
      <c r="G5" s="1">
        <v>248.6266304347825</v>
      </c>
      <c r="H5" s="1">
        <v>759.58891304347821</v>
      </c>
      <c r="I5" s="1">
        <f t="shared" si="0"/>
        <v>1219.4201086956521</v>
      </c>
      <c r="J5" s="1">
        <f t="shared" si="1"/>
        <v>4.4559180998530401</v>
      </c>
      <c r="K5" s="1">
        <f t="shared" si="2"/>
        <v>0.77176867776144886</v>
      </c>
    </row>
    <row r="6" spans="1:11" x14ac:dyDescent="0.3">
      <c r="A6" t="s">
        <v>32</v>
      </c>
      <c r="B6" t="s">
        <v>39</v>
      </c>
      <c r="C6" t="s">
        <v>34</v>
      </c>
      <c r="D6" t="s">
        <v>35</v>
      </c>
      <c r="E6" s="1">
        <v>42.304347826086953</v>
      </c>
      <c r="F6" s="1">
        <v>72.413043478260875</v>
      </c>
      <c r="G6" s="1">
        <v>4.4918478260869561</v>
      </c>
      <c r="H6" s="1">
        <v>130.44293478260869</v>
      </c>
      <c r="I6" s="1">
        <f t="shared" si="0"/>
        <v>207.3478260869565</v>
      </c>
      <c r="J6" s="1">
        <f t="shared" si="1"/>
        <v>4.9013360739979444</v>
      </c>
      <c r="K6" s="1">
        <f t="shared" si="2"/>
        <v>1.7117163412127443</v>
      </c>
    </row>
    <row r="7" spans="1:11" x14ac:dyDescent="0.3">
      <c r="A7" t="s">
        <v>32</v>
      </c>
      <c r="B7" t="s">
        <v>40</v>
      </c>
      <c r="C7" t="s">
        <v>34</v>
      </c>
      <c r="D7" t="s">
        <v>35</v>
      </c>
      <c r="E7" s="1">
        <v>26.782608695652176</v>
      </c>
      <c r="F7" s="1">
        <v>31.426630434782609</v>
      </c>
      <c r="G7" s="1">
        <v>21.347826086956523</v>
      </c>
      <c r="H7" s="1">
        <v>58.9375</v>
      </c>
      <c r="I7" s="1">
        <f t="shared" si="0"/>
        <v>111.71195652173913</v>
      </c>
      <c r="J7" s="1">
        <f t="shared" si="1"/>
        <v>4.1710633116883109</v>
      </c>
      <c r="K7" s="1">
        <f t="shared" si="2"/>
        <v>1.1733969155844155</v>
      </c>
    </row>
    <row r="8" spans="1:11" x14ac:dyDescent="0.3">
      <c r="A8" t="s">
        <v>32</v>
      </c>
      <c r="B8" t="s">
        <v>41</v>
      </c>
      <c r="C8" t="s">
        <v>34</v>
      </c>
      <c r="D8" t="s">
        <v>35</v>
      </c>
      <c r="E8" s="1">
        <v>24.119565217391305</v>
      </c>
      <c r="F8" s="1">
        <v>50.5625</v>
      </c>
      <c r="G8" s="1">
        <v>34.353260869565219</v>
      </c>
      <c r="H8" s="1">
        <v>85.277173913043484</v>
      </c>
      <c r="I8" s="1">
        <f t="shared" si="0"/>
        <v>170.19293478260869</v>
      </c>
      <c r="J8" s="1">
        <f t="shared" si="1"/>
        <v>7.0562190175754838</v>
      </c>
      <c r="K8" s="1">
        <f t="shared" si="2"/>
        <v>2.0963271744028842</v>
      </c>
    </row>
    <row r="9" spans="1:11" x14ac:dyDescent="0.3">
      <c r="A9" t="s">
        <v>32</v>
      </c>
      <c r="B9" t="s">
        <v>42</v>
      </c>
      <c r="C9" t="s">
        <v>34</v>
      </c>
      <c r="D9" t="s">
        <v>35</v>
      </c>
      <c r="E9" s="1">
        <v>170.7391304347826</v>
      </c>
      <c r="F9" s="1">
        <v>46.266304347826051</v>
      </c>
      <c r="G9" s="1">
        <v>0</v>
      </c>
      <c r="H9" s="1">
        <v>408.49782608695665</v>
      </c>
      <c r="I9" s="1">
        <f t="shared" si="0"/>
        <v>454.76413043478271</v>
      </c>
      <c r="J9" s="1">
        <f t="shared" si="1"/>
        <v>2.6635026737967924</v>
      </c>
      <c r="K9" s="1">
        <f t="shared" si="2"/>
        <v>0.2709765724471605</v>
      </c>
    </row>
    <row r="10" spans="1:11" x14ac:dyDescent="0.3">
      <c r="A10" t="s">
        <v>32</v>
      </c>
      <c r="B10" t="s">
        <v>43</v>
      </c>
      <c r="C10" t="s">
        <v>34</v>
      </c>
      <c r="D10" t="s">
        <v>35</v>
      </c>
      <c r="E10" s="1">
        <v>35.847826086956523</v>
      </c>
      <c r="F10" s="1">
        <v>44.790760869565204</v>
      </c>
      <c r="G10" s="1">
        <v>27.316847826086953</v>
      </c>
      <c r="H10" s="1">
        <v>169.08869565217387</v>
      </c>
      <c r="I10" s="1">
        <f t="shared" si="0"/>
        <v>241.19630434782601</v>
      </c>
      <c r="J10" s="1">
        <f t="shared" si="1"/>
        <v>6.7283383869011502</v>
      </c>
      <c r="K10" s="1">
        <f t="shared" si="2"/>
        <v>1.2494693753790171</v>
      </c>
    </row>
    <row r="11" spans="1:11" x14ac:dyDescent="0.3">
      <c r="A11" t="s">
        <v>32</v>
      </c>
      <c r="B11" t="s">
        <v>44</v>
      </c>
      <c r="C11" t="s">
        <v>34</v>
      </c>
      <c r="D11" t="s">
        <v>35</v>
      </c>
      <c r="E11" s="1">
        <v>60.923913043478258</v>
      </c>
      <c r="F11" s="1">
        <v>42.546195652173914</v>
      </c>
      <c r="G11" s="1">
        <v>55.097826086956523</v>
      </c>
      <c r="H11" s="1">
        <v>217.05402173913043</v>
      </c>
      <c r="I11" s="1">
        <f t="shared" si="0"/>
        <v>314.69804347826084</v>
      </c>
      <c r="J11" s="1">
        <f t="shared" si="1"/>
        <v>5.1654272970561994</v>
      </c>
      <c r="K11" s="1">
        <f t="shared" si="2"/>
        <v>0.69834968777876905</v>
      </c>
    </row>
    <row r="12" spans="1:11" x14ac:dyDescent="0.3">
      <c r="A12" t="s">
        <v>32</v>
      </c>
      <c r="B12" t="s">
        <v>45</v>
      </c>
      <c r="C12" t="s">
        <v>34</v>
      </c>
      <c r="D12" t="s">
        <v>35</v>
      </c>
      <c r="E12" s="1">
        <v>55.391304347826086</v>
      </c>
      <c r="F12" s="1">
        <v>45.789347826086967</v>
      </c>
      <c r="G12" s="1">
        <v>33.413043478260853</v>
      </c>
      <c r="H12" s="1">
        <v>136.91228260869565</v>
      </c>
      <c r="I12" s="1">
        <f t="shared" si="0"/>
        <v>216.11467391304348</v>
      </c>
      <c r="J12" s="1">
        <f t="shared" si="1"/>
        <v>3.9015992935635793</v>
      </c>
      <c r="K12" s="1">
        <f t="shared" si="2"/>
        <v>0.8266522762951336</v>
      </c>
    </row>
    <row r="13" spans="1:11" x14ac:dyDescent="0.3">
      <c r="A13" t="s">
        <v>32</v>
      </c>
      <c r="B13" t="s">
        <v>46</v>
      </c>
      <c r="C13" t="s">
        <v>34</v>
      </c>
      <c r="D13" t="s">
        <v>35</v>
      </c>
      <c r="E13" s="1">
        <v>173.07608695652175</v>
      </c>
      <c r="F13" s="1">
        <v>26.277173913043463</v>
      </c>
      <c r="G13" s="1">
        <v>0</v>
      </c>
      <c r="H13" s="1">
        <v>419.36576086956507</v>
      </c>
      <c r="I13" s="1">
        <f t="shared" si="0"/>
        <v>445.64293478260851</v>
      </c>
      <c r="J13" s="1">
        <f t="shared" si="1"/>
        <v>2.5748382842429178</v>
      </c>
      <c r="K13" s="1">
        <f t="shared" si="2"/>
        <v>0.15182440494881608</v>
      </c>
    </row>
    <row r="14" spans="1:11" x14ac:dyDescent="0.3">
      <c r="A14" t="s">
        <v>32</v>
      </c>
      <c r="B14" t="s">
        <v>47</v>
      </c>
      <c r="C14" t="s">
        <v>34</v>
      </c>
      <c r="D14" t="s">
        <v>35</v>
      </c>
      <c r="E14" s="1">
        <v>46.782608695652172</v>
      </c>
      <c r="F14" s="1">
        <v>123.95271739130435</v>
      </c>
      <c r="G14" s="1">
        <v>0.34782608695652173</v>
      </c>
      <c r="H14" s="1">
        <v>102.46739130434783</v>
      </c>
      <c r="I14" s="1">
        <f t="shared" si="0"/>
        <v>226.76793478260868</v>
      </c>
      <c r="J14" s="1">
        <f t="shared" si="1"/>
        <v>4.847269981412639</v>
      </c>
      <c r="K14" s="1">
        <f t="shared" si="2"/>
        <v>2.6495469330855022</v>
      </c>
    </row>
    <row r="15" spans="1:11" x14ac:dyDescent="0.3">
      <c r="A15" t="s">
        <v>32</v>
      </c>
      <c r="B15" t="s">
        <v>48</v>
      </c>
      <c r="C15" t="s">
        <v>34</v>
      </c>
      <c r="D15" t="s">
        <v>35</v>
      </c>
      <c r="E15" s="1">
        <v>151.40217391304347</v>
      </c>
      <c r="F15" s="1">
        <v>94.021739130434781</v>
      </c>
      <c r="G15" s="1">
        <v>96.361413043478265</v>
      </c>
      <c r="H15" s="1">
        <v>293.81847826086954</v>
      </c>
      <c r="I15" s="1">
        <f t="shared" si="0"/>
        <v>484.2016304347826</v>
      </c>
      <c r="J15" s="1">
        <f t="shared" si="1"/>
        <v>3.1981154426017664</v>
      </c>
      <c r="K15" s="1">
        <f t="shared" si="2"/>
        <v>0.62100653313231391</v>
      </c>
    </row>
    <row r="16" spans="1:11" x14ac:dyDescent="0.3">
      <c r="A16" t="s">
        <v>32</v>
      </c>
      <c r="B16" t="s">
        <v>49</v>
      </c>
      <c r="C16" t="s">
        <v>34</v>
      </c>
      <c r="D16" t="s">
        <v>35</v>
      </c>
      <c r="E16" s="1">
        <v>339.8478260869565</v>
      </c>
      <c r="F16" s="1">
        <v>229.47891304347843</v>
      </c>
      <c r="G16" s="1">
        <v>110.40271739130432</v>
      </c>
      <c r="H16" s="1">
        <v>744.42206521739149</v>
      </c>
      <c r="I16" s="1">
        <f t="shared" si="0"/>
        <v>1084.3036956521742</v>
      </c>
      <c r="J16" s="1">
        <f t="shared" si="1"/>
        <v>3.1905565150642881</v>
      </c>
      <c r="K16" s="1">
        <f t="shared" si="2"/>
        <v>0.67524019701912674</v>
      </c>
    </row>
    <row r="17" spans="1:11" x14ac:dyDescent="0.3">
      <c r="A17" t="s">
        <v>32</v>
      </c>
      <c r="B17" t="s">
        <v>50</v>
      </c>
      <c r="C17" t="s">
        <v>34</v>
      </c>
      <c r="D17" t="s">
        <v>35</v>
      </c>
      <c r="E17" s="1">
        <v>221.07608695652175</v>
      </c>
      <c r="F17" s="1">
        <v>84.489130434782538</v>
      </c>
      <c r="G17" s="1">
        <v>5.4782608695652177</v>
      </c>
      <c r="H17" s="1">
        <v>555.88119565217403</v>
      </c>
      <c r="I17" s="1">
        <f t="shared" si="0"/>
        <v>645.84858695652179</v>
      </c>
      <c r="J17" s="1">
        <f t="shared" si="1"/>
        <v>2.9213860071783273</v>
      </c>
      <c r="K17" s="1">
        <f t="shared" si="2"/>
        <v>0.38217218152318172</v>
      </c>
    </row>
    <row r="18" spans="1:11" x14ac:dyDescent="0.3">
      <c r="A18" t="s">
        <v>32</v>
      </c>
      <c r="B18" t="s">
        <v>51</v>
      </c>
      <c r="C18" t="s">
        <v>34</v>
      </c>
      <c r="D18" t="s">
        <v>35</v>
      </c>
      <c r="E18" s="1">
        <v>86.467391304347828</v>
      </c>
      <c r="F18" s="1">
        <v>113.25815217391305</v>
      </c>
      <c r="G18" s="1">
        <v>56.127717391304351</v>
      </c>
      <c r="H18" s="1">
        <v>251.71739130434781</v>
      </c>
      <c r="I18" s="1">
        <f t="shared" si="0"/>
        <v>421.10326086956525</v>
      </c>
      <c r="J18" s="1">
        <f t="shared" si="1"/>
        <v>4.8700817096165938</v>
      </c>
      <c r="K18" s="1">
        <f t="shared" si="2"/>
        <v>1.3098365807668133</v>
      </c>
    </row>
    <row r="19" spans="1:11" x14ac:dyDescent="0.3">
      <c r="A19" t="s">
        <v>32</v>
      </c>
      <c r="B19" t="s">
        <v>52</v>
      </c>
      <c r="C19" t="s">
        <v>34</v>
      </c>
      <c r="D19" t="s">
        <v>35</v>
      </c>
      <c r="E19" s="1">
        <v>238.44565217391303</v>
      </c>
      <c r="F19" s="1">
        <v>244.89402173913044</v>
      </c>
      <c r="G19" s="1">
        <v>158.76304347826087</v>
      </c>
      <c r="H19" s="1">
        <v>693.03923913043479</v>
      </c>
      <c r="I19" s="1">
        <f t="shared" si="0"/>
        <v>1096.6963043478261</v>
      </c>
      <c r="J19" s="1">
        <f t="shared" si="1"/>
        <v>4.5993554269043173</v>
      </c>
      <c r="K19" s="1">
        <f t="shared" si="2"/>
        <v>1.0270433514154169</v>
      </c>
    </row>
  </sheetData>
  <pageMargins left="0.7" right="0.7" top="0.75" bottom="0.75" header="0.3" footer="0.3"/>
  <ignoredErrors>
    <ignoredError sqref="I2:I19"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workbookViewId="0">
      <pane ySplit="1" topLeftCell="A2" activePane="bottomLeft" state="frozen"/>
      <selection pane="bottomLeft"/>
    </sheetView>
  </sheetViews>
  <sheetFormatPr defaultColWidth="10.77734375" defaultRowHeight="14.4" x14ac:dyDescent="0.3"/>
  <cols>
    <col min="11" max="11" width="15" customWidth="1"/>
  </cols>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113.18478260869566</v>
      </c>
      <c r="F2" s="1">
        <v>156.72402173913039</v>
      </c>
      <c r="G2" s="1">
        <v>0</v>
      </c>
      <c r="H2" s="2">
        <f t="shared" ref="H2:H19" si="0">G2/F2</f>
        <v>0</v>
      </c>
      <c r="I2" s="1">
        <v>60.278478260869583</v>
      </c>
      <c r="J2" s="1">
        <v>1.1630434782608696</v>
      </c>
      <c r="K2" s="2">
        <f t="shared" ref="K2:K19" si="1">J2/I2</f>
        <v>1.9294506295058078E-2</v>
      </c>
      <c r="L2" s="1">
        <v>282.35989130434785</v>
      </c>
      <c r="M2" s="1">
        <v>0</v>
      </c>
      <c r="N2" s="2">
        <f t="shared" ref="N2:N19" si="2">M2/L2</f>
        <v>0</v>
      </c>
    </row>
    <row r="3" spans="1:14" x14ac:dyDescent="0.3">
      <c r="A3" t="s">
        <v>32</v>
      </c>
      <c r="B3" t="s">
        <v>36</v>
      </c>
      <c r="C3" t="s">
        <v>34</v>
      </c>
      <c r="D3" t="s">
        <v>35</v>
      </c>
      <c r="E3" s="1">
        <v>58.173913043478258</v>
      </c>
      <c r="F3" s="1">
        <v>125.16021739130427</v>
      </c>
      <c r="G3" s="1">
        <v>0</v>
      </c>
      <c r="H3" s="2">
        <f t="shared" si="0"/>
        <v>0</v>
      </c>
      <c r="I3" s="1">
        <v>40.209673913043495</v>
      </c>
      <c r="J3" s="1">
        <v>0</v>
      </c>
      <c r="K3" s="2">
        <f t="shared" si="1"/>
        <v>0</v>
      </c>
      <c r="L3" s="1">
        <v>124.30119565217389</v>
      </c>
      <c r="M3" s="1">
        <v>0</v>
      </c>
      <c r="N3" s="2">
        <f t="shared" si="2"/>
        <v>0</v>
      </c>
    </row>
    <row r="4" spans="1:14" x14ac:dyDescent="0.3">
      <c r="A4" t="s">
        <v>32</v>
      </c>
      <c r="B4" t="s">
        <v>37</v>
      </c>
      <c r="C4" t="s">
        <v>34</v>
      </c>
      <c r="D4" t="s">
        <v>35</v>
      </c>
      <c r="E4" s="1">
        <v>215.04347826086956</v>
      </c>
      <c r="F4" s="1">
        <v>130.76358695652178</v>
      </c>
      <c r="G4" s="1">
        <v>0</v>
      </c>
      <c r="H4" s="2">
        <f t="shared" si="0"/>
        <v>0</v>
      </c>
      <c r="I4" s="1">
        <v>240.19967391304345</v>
      </c>
      <c r="J4" s="1">
        <v>0</v>
      </c>
      <c r="K4" s="2">
        <f t="shared" si="1"/>
        <v>0</v>
      </c>
      <c r="L4" s="1">
        <v>550.36054347826087</v>
      </c>
      <c r="M4" s="1">
        <v>0</v>
      </c>
      <c r="N4" s="2">
        <f t="shared" si="2"/>
        <v>0</v>
      </c>
    </row>
    <row r="5" spans="1:14" x14ac:dyDescent="0.3">
      <c r="A5" t="s">
        <v>32</v>
      </c>
      <c r="B5" t="s">
        <v>38</v>
      </c>
      <c r="C5" t="s">
        <v>34</v>
      </c>
      <c r="D5" t="s">
        <v>35</v>
      </c>
      <c r="E5" s="1">
        <v>273.66304347826087</v>
      </c>
      <c r="F5" s="1">
        <v>211.20456521739129</v>
      </c>
      <c r="G5" s="1">
        <v>0</v>
      </c>
      <c r="H5" s="2">
        <f t="shared" si="0"/>
        <v>0</v>
      </c>
      <c r="I5" s="1">
        <v>248.6266304347825</v>
      </c>
      <c r="J5" s="1">
        <v>0</v>
      </c>
      <c r="K5" s="2">
        <f t="shared" si="1"/>
        <v>0</v>
      </c>
      <c r="L5" s="1">
        <v>759.58891304347821</v>
      </c>
      <c r="M5" s="1">
        <v>0</v>
      </c>
      <c r="N5" s="2">
        <f t="shared" si="2"/>
        <v>0</v>
      </c>
    </row>
    <row r="6" spans="1:14" x14ac:dyDescent="0.3">
      <c r="A6" t="s">
        <v>32</v>
      </c>
      <c r="B6" t="s">
        <v>39</v>
      </c>
      <c r="C6" t="s">
        <v>34</v>
      </c>
      <c r="D6" t="s">
        <v>35</v>
      </c>
      <c r="E6" s="1">
        <v>42.304347826086953</v>
      </c>
      <c r="F6" s="1">
        <v>72.413043478260875</v>
      </c>
      <c r="G6" s="1">
        <v>0</v>
      </c>
      <c r="H6" s="2">
        <f t="shared" si="0"/>
        <v>0</v>
      </c>
      <c r="I6" s="1">
        <v>4.4918478260869561</v>
      </c>
      <c r="J6" s="1">
        <v>0.78260869565217395</v>
      </c>
      <c r="K6" s="2">
        <f t="shared" si="1"/>
        <v>0.17422867513611617</v>
      </c>
      <c r="L6" s="1">
        <v>130.44293478260869</v>
      </c>
      <c r="M6" s="1">
        <v>1.875</v>
      </c>
      <c r="N6" s="2">
        <f t="shared" si="2"/>
        <v>1.4374101618648836E-2</v>
      </c>
    </row>
    <row r="7" spans="1:14" x14ac:dyDescent="0.3">
      <c r="A7" t="s">
        <v>32</v>
      </c>
      <c r="B7" t="s">
        <v>40</v>
      </c>
      <c r="C7" t="s">
        <v>34</v>
      </c>
      <c r="D7" t="s">
        <v>35</v>
      </c>
      <c r="E7" s="1">
        <v>26.782608695652176</v>
      </c>
      <c r="F7" s="1">
        <v>31.426630434782609</v>
      </c>
      <c r="G7" s="1">
        <v>0</v>
      </c>
      <c r="H7" s="2">
        <f t="shared" si="0"/>
        <v>0</v>
      </c>
      <c r="I7" s="1">
        <v>21.347826086956523</v>
      </c>
      <c r="J7" s="1">
        <v>0</v>
      </c>
      <c r="K7" s="2">
        <f t="shared" si="1"/>
        <v>0</v>
      </c>
      <c r="L7" s="1">
        <v>58.9375</v>
      </c>
      <c r="M7" s="1">
        <v>0</v>
      </c>
      <c r="N7" s="2">
        <f t="shared" si="2"/>
        <v>0</v>
      </c>
    </row>
    <row r="8" spans="1:14" x14ac:dyDescent="0.3">
      <c r="A8" t="s">
        <v>32</v>
      </c>
      <c r="B8" t="s">
        <v>41</v>
      </c>
      <c r="C8" t="s">
        <v>34</v>
      </c>
      <c r="D8" t="s">
        <v>35</v>
      </c>
      <c r="E8" s="1">
        <v>24.119565217391305</v>
      </c>
      <c r="F8" s="1">
        <v>50.5625</v>
      </c>
      <c r="G8" s="1">
        <v>0</v>
      </c>
      <c r="H8" s="2">
        <f t="shared" si="0"/>
        <v>0</v>
      </c>
      <c r="I8" s="1">
        <v>34.353260869565219</v>
      </c>
      <c r="J8" s="1">
        <v>0</v>
      </c>
      <c r="K8" s="2">
        <f t="shared" si="1"/>
        <v>0</v>
      </c>
      <c r="L8" s="1">
        <v>85.277173913043484</v>
      </c>
      <c r="M8" s="1">
        <v>0</v>
      </c>
      <c r="N8" s="2">
        <f t="shared" si="2"/>
        <v>0</v>
      </c>
    </row>
    <row r="9" spans="1:14" x14ac:dyDescent="0.3">
      <c r="A9" t="s">
        <v>32</v>
      </c>
      <c r="B9" t="s">
        <v>42</v>
      </c>
      <c r="C9" t="s">
        <v>34</v>
      </c>
      <c r="D9" t="s">
        <v>35</v>
      </c>
      <c r="E9" s="1">
        <v>170.7391304347826</v>
      </c>
      <c r="F9" s="1">
        <v>46.266304347826051</v>
      </c>
      <c r="G9" s="1">
        <v>0</v>
      </c>
      <c r="H9" s="2">
        <f t="shared" si="0"/>
        <v>0</v>
      </c>
      <c r="I9" s="1">
        <v>0</v>
      </c>
      <c r="J9" s="1">
        <v>0</v>
      </c>
      <c r="K9" s="2">
        <v>0</v>
      </c>
      <c r="L9" s="1">
        <v>408.49782608695665</v>
      </c>
      <c r="M9" s="1">
        <v>0</v>
      </c>
      <c r="N9" s="2">
        <f t="shared" si="2"/>
        <v>0</v>
      </c>
    </row>
    <row r="10" spans="1:14" x14ac:dyDescent="0.3">
      <c r="A10" t="s">
        <v>32</v>
      </c>
      <c r="B10" t="s">
        <v>43</v>
      </c>
      <c r="C10" t="s">
        <v>34</v>
      </c>
      <c r="D10" t="s">
        <v>35</v>
      </c>
      <c r="E10" s="1">
        <v>35.847826086956523</v>
      </c>
      <c r="F10" s="1">
        <v>44.790760869565204</v>
      </c>
      <c r="G10" s="1">
        <v>0</v>
      </c>
      <c r="H10" s="2">
        <f t="shared" si="0"/>
        <v>0</v>
      </c>
      <c r="I10" s="1">
        <v>27.316847826086953</v>
      </c>
      <c r="J10" s="1">
        <v>0</v>
      </c>
      <c r="K10" s="2">
        <f t="shared" si="1"/>
        <v>0</v>
      </c>
      <c r="L10" s="1">
        <v>169.08869565217387</v>
      </c>
      <c r="M10" s="1">
        <v>0</v>
      </c>
      <c r="N10" s="2">
        <f t="shared" si="2"/>
        <v>0</v>
      </c>
    </row>
    <row r="11" spans="1:14" x14ac:dyDescent="0.3">
      <c r="A11" t="s">
        <v>32</v>
      </c>
      <c r="B11" t="s">
        <v>44</v>
      </c>
      <c r="C11" t="s">
        <v>34</v>
      </c>
      <c r="D11" t="s">
        <v>35</v>
      </c>
      <c r="E11" s="1">
        <v>60.923913043478258</v>
      </c>
      <c r="F11" s="1">
        <v>42.546195652173914</v>
      </c>
      <c r="G11" s="1">
        <v>0</v>
      </c>
      <c r="H11" s="2">
        <f t="shared" si="0"/>
        <v>0</v>
      </c>
      <c r="I11" s="1">
        <v>55.097826086956523</v>
      </c>
      <c r="J11" s="1">
        <v>0</v>
      </c>
      <c r="K11" s="2">
        <f t="shared" si="1"/>
        <v>0</v>
      </c>
      <c r="L11" s="1">
        <v>217.05402173913043</v>
      </c>
      <c r="M11" s="1">
        <v>0</v>
      </c>
      <c r="N11" s="2">
        <f t="shared" si="2"/>
        <v>0</v>
      </c>
    </row>
    <row r="12" spans="1:14" x14ac:dyDescent="0.3">
      <c r="A12" t="s">
        <v>32</v>
      </c>
      <c r="B12" t="s">
        <v>45</v>
      </c>
      <c r="C12" t="s">
        <v>34</v>
      </c>
      <c r="D12" t="s">
        <v>35</v>
      </c>
      <c r="E12" s="1">
        <v>55.391304347826086</v>
      </c>
      <c r="F12" s="1">
        <v>45.789347826086967</v>
      </c>
      <c r="G12" s="1">
        <v>0</v>
      </c>
      <c r="H12" s="2">
        <f t="shared" si="0"/>
        <v>0</v>
      </c>
      <c r="I12" s="1">
        <v>33.413043478260853</v>
      </c>
      <c r="J12" s="1">
        <v>0</v>
      </c>
      <c r="K12" s="2">
        <f t="shared" si="1"/>
        <v>0</v>
      </c>
      <c r="L12" s="1">
        <v>136.91228260869565</v>
      </c>
      <c r="M12" s="1">
        <v>5.2036956521739128</v>
      </c>
      <c r="N12" s="2">
        <f t="shared" si="2"/>
        <v>3.8007515125917657E-2</v>
      </c>
    </row>
    <row r="13" spans="1:14" x14ac:dyDescent="0.3">
      <c r="A13" t="s">
        <v>32</v>
      </c>
      <c r="B13" t="s">
        <v>46</v>
      </c>
      <c r="C13" t="s">
        <v>34</v>
      </c>
      <c r="D13" t="s">
        <v>35</v>
      </c>
      <c r="E13" s="1">
        <v>173.07608695652175</v>
      </c>
      <c r="F13" s="1">
        <v>26.277173913043463</v>
      </c>
      <c r="G13" s="1">
        <v>0</v>
      </c>
      <c r="H13" s="2">
        <f t="shared" si="0"/>
        <v>0</v>
      </c>
      <c r="I13" s="1">
        <v>0</v>
      </c>
      <c r="J13" s="1">
        <v>0</v>
      </c>
      <c r="K13" s="2">
        <v>0</v>
      </c>
      <c r="L13" s="1">
        <v>419.36576086956507</v>
      </c>
      <c r="M13" s="1">
        <v>0</v>
      </c>
      <c r="N13" s="2">
        <f t="shared" si="2"/>
        <v>0</v>
      </c>
    </row>
    <row r="14" spans="1:14" x14ac:dyDescent="0.3">
      <c r="A14" t="s">
        <v>32</v>
      </c>
      <c r="B14" t="s">
        <v>47</v>
      </c>
      <c r="C14" t="s">
        <v>34</v>
      </c>
      <c r="D14" t="s">
        <v>35</v>
      </c>
      <c r="E14" s="1">
        <v>46.782608695652172</v>
      </c>
      <c r="F14" s="1">
        <v>123.95271739130435</v>
      </c>
      <c r="G14" s="1">
        <v>0</v>
      </c>
      <c r="H14" s="2">
        <f t="shared" si="0"/>
        <v>0</v>
      </c>
      <c r="I14" s="1">
        <v>0.34782608695652173</v>
      </c>
      <c r="J14" s="1">
        <v>0</v>
      </c>
      <c r="K14" s="2">
        <f t="shared" si="1"/>
        <v>0</v>
      </c>
      <c r="L14" s="1">
        <v>102.46739130434783</v>
      </c>
      <c r="M14" s="1">
        <v>0</v>
      </c>
      <c r="N14" s="2">
        <f t="shared" si="2"/>
        <v>0</v>
      </c>
    </row>
    <row r="15" spans="1:14" x14ac:dyDescent="0.3">
      <c r="A15" t="s">
        <v>32</v>
      </c>
      <c r="B15" t="s">
        <v>48</v>
      </c>
      <c r="C15" t="s">
        <v>34</v>
      </c>
      <c r="D15" t="s">
        <v>35</v>
      </c>
      <c r="E15" s="1">
        <v>151.40217391304347</v>
      </c>
      <c r="F15" s="1">
        <v>94.021739130434781</v>
      </c>
      <c r="G15" s="1">
        <v>0</v>
      </c>
      <c r="H15" s="2">
        <f t="shared" si="0"/>
        <v>0</v>
      </c>
      <c r="I15" s="1">
        <v>96.361413043478265</v>
      </c>
      <c r="J15" s="1">
        <v>0</v>
      </c>
      <c r="K15" s="2">
        <f t="shared" si="1"/>
        <v>0</v>
      </c>
      <c r="L15" s="1">
        <v>293.81847826086954</v>
      </c>
      <c r="M15" s="1">
        <v>0</v>
      </c>
      <c r="N15" s="2">
        <f t="shared" si="2"/>
        <v>0</v>
      </c>
    </row>
    <row r="16" spans="1:14" x14ac:dyDescent="0.3">
      <c r="A16" t="s">
        <v>32</v>
      </c>
      <c r="B16" t="s">
        <v>49</v>
      </c>
      <c r="C16" t="s">
        <v>34</v>
      </c>
      <c r="D16" t="s">
        <v>35</v>
      </c>
      <c r="E16" s="1">
        <v>339.8478260869565</v>
      </c>
      <c r="F16" s="1">
        <v>229.47891304347843</v>
      </c>
      <c r="G16" s="1">
        <v>0</v>
      </c>
      <c r="H16" s="2">
        <f t="shared" si="0"/>
        <v>0</v>
      </c>
      <c r="I16" s="1">
        <v>110.40271739130432</v>
      </c>
      <c r="J16" s="1">
        <v>0</v>
      </c>
      <c r="K16" s="2">
        <f t="shared" si="1"/>
        <v>0</v>
      </c>
      <c r="L16" s="1">
        <v>744.42206521739149</v>
      </c>
      <c r="M16" s="1">
        <v>0</v>
      </c>
      <c r="N16" s="2">
        <f t="shared" si="2"/>
        <v>0</v>
      </c>
    </row>
    <row r="17" spans="1:14" x14ac:dyDescent="0.3">
      <c r="A17" t="s">
        <v>32</v>
      </c>
      <c r="B17" t="s">
        <v>50</v>
      </c>
      <c r="C17" t="s">
        <v>34</v>
      </c>
      <c r="D17" t="s">
        <v>35</v>
      </c>
      <c r="E17" s="1">
        <v>221.07608695652175</v>
      </c>
      <c r="F17" s="1">
        <v>84.489130434782538</v>
      </c>
      <c r="G17" s="1">
        <v>0</v>
      </c>
      <c r="H17" s="2">
        <f t="shared" si="0"/>
        <v>0</v>
      </c>
      <c r="I17" s="1">
        <v>5.4782608695652177</v>
      </c>
      <c r="J17" s="1">
        <v>0</v>
      </c>
      <c r="K17" s="2">
        <f t="shared" si="1"/>
        <v>0</v>
      </c>
      <c r="L17" s="1">
        <v>555.88119565217403</v>
      </c>
      <c r="M17" s="1">
        <v>0</v>
      </c>
      <c r="N17" s="2">
        <f t="shared" si="2"/>
        <v>0</v>
      </c>
    </row>
    <row r="18" spans="1:14" x14ac:dyDescent="0.3">
      <c r="A18" t="s">
        <v>32</v>
      </c>
      <c r="B18" t="s">
        <v>51</v>
      </c>
      <c r="C18" t="s">
        <v>34</v>
      </c>
      <c r="D18" t="s">
        <v>35</v>
      </c>
      <c r="E18" s="1">
        <v>86.467391304347828</v>
      </c>
      <c r="F18" s="1">
        <v>113.25815217391305</v>
      </c>
      <c r="G18" s="1">
        <v>0</v>
      </c>
      <c r="H18" s="2">
        <f t="shared" si="0"/>
        <v>0</v>
      </c>
      <c r="I18" s="1">
        <v>56.127717391304351</v>
      </c>
      <c r="J18" s="1">
        <v>0</v>
      </c>
      <c r="K18" s="2">
        <f t="shared" si="1"/>
        <v>0</v>
      </c>
      <c r="L18" s="1">
        <v>251.71739130434781</v>
      </c>
      <c r="M18" s="1">
        <v>0</v>
      </c>
      <c r="N18" s="2">
        <f t="shared" si="2"/>
        <v>0</v>
      </c>
    </row>
    <row r="19" spans="1:14" x14ac:dyDescent="0.3">
      <c r="A19" t="s">
        <v>32</v>
      </c>
      <c r="B19" t="s">
        <v>52</v>
      </c>
      <c r="C19" t="s">
        <v>34</v>
      </c>
      <c r="D19" t="s">
        <v>35</v>
      </c>
      <c r="E19" s="1">
        <v>238.44565217391303</v>
      </c>
      <c r="F19" s="1">
        <v>244.89402173913044</v>
      </c>
      <c r="G19" s="1">
        <v>0</v>
      </c>
      <c r="H19" s="2">
        <f t="shared" si="0"/>
        <v>0</v>
      </c>
      <c r="I19" s="1">
        <v>158.76304347826087</v>
      </c>
      <c r="J19" s="1">
        <v>0</v>
      </c>
      <c r="K19" s="2">
        <f t="shared" si="1"/>
        <v>0</v>
      </c>
      <c r="L19" s="1">
        <v>693.03923913043479</v>
      </c>
      <c r="M19" s="1">
        <v>0</v>
      </c>
      <c r="N19" s="2">
        <f t="shared" si="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
  <sheetViews>
    <sheetView workbookViewId="0">
      <pane ySplit="1" topLeftCell="A2" activePane="bottomLeft" state="frozen"/>
      <selection activeCell="D1" sqref="D1"/>
      <selection pane="bottomLeft" sqref="A1:A1048576"/>
    </sheetView>
  </sheetViews>
  <sheetFormatPr defaultColWidth="11.77734375" defaultRowHeight="14.4" x14ac:dyDescent="0.3"/>
  <cols>
    <col min="2" max="2" width="49.44140625" bestFit="1"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113.18478260869566</v>
      </c>
      <c r="F2" s="1">
        <v>5.4782608695652177</v>
      </c>
      <c r="G2" s="1">
        <v>0</v>
      </c>
      <c r="H2" s="1">
        <v>0</v>
      </c>
      <c r="I2" s="1">
        <v>5.0434782608695654</v>
      </c>
      <c r="J2" s="1">
        <v>0</v>
      </c>
      <c r="K2" s="1">
        <v>0</v>
      </c>
      <c r="L2" s="1">
        <f t="shared" ref="L2:L19" si="0">SUM(J2,K2)</f>
        <v>0</v>
      </c>
      <c r="M2" s="1">
        <f t="shared" ref="M2:M19" si="1">L2/E2</f>
        <v>0</v>
      </c>
      <c r="N2" s="1">
        <v>0</v>
      </c>
      <c r="O2" s="1">
        <v>0</v>
      </c>
      <c r="P2" s="1">
        <f t="shared" ref="P2:P19" si="2">SUM(N2,O2)</f>
        <v>0</v>
      </c>
      <c r="Q2" s="1">
        <f t="shared" ref="Q2:Q19" si="3">P2/E2</f>
        <v>0</v>
      </c>
    </row>
    <row r="3" spans="1:17" x14ac:dyDescent="0.3">
      <c r="A3" t="s">
        <v>32</v>
      </c>
      <c r="B3" t="s">
        <v>36</v>
      </c>
      <c r="C3" t="s">
        <v>34</v>
      </c>
      <c r="D3" t="s">
        <v>35</v>
      </c>
      <c r="E3" s="1">
        <v>58.173913043478258</v>
      </c>
      <c r="F3" s="1">
        <v>5.5652173913043477</v>
      </c>
      <c r="G3" s="1">
        <v>0</v>
      </c>
      <c r="H3" s="1">
        <v>0</v>
      </c>
      <c r="I3" s="1">
        <v>4.9565217391304346</v>
      </c>
      <c r="J3" s="1">
        <v>0</v>
      </c>
      <c r="K3" s="1">
        <v>0</v>
      </c>
      <c r="L3" s="1">
        <f t="shared" si="0"/>
        <v>0</v>
      </c>
      <c r="M3" s="1">
        <f t="shared" si="1"/>
        <v>0</v>
      </c>
      <c r="N3" s="1">
        <v>0</v>
      </c>
      <c r="O3" s="1">
        <v>0</v>
      </c>
      <c r="P3" s="1">
        <f t="shared" si="2"/>
        <v>0</v>
      </c>
      <c r="Q3" s="1">
        <f t="shared" si="3"/>
        <v>0</v>
      </c>
    </row>
    <row r="4" spans="1:17" x14ac:dyDescent="0.3">
      <c r="A4" t="s">
        <v>32</v>
      </c>
      <c r="B4" t="s">
        <v>37</v>
      </c>
      <c r="C4" t="s">
        <v>34</v>
      </c>
      <c r="D4" t="s">
        <v>35</v>
      </c>
      <c r="E4" s="1">
        <v>215.04347826086956</v>
      </c>
      <c r="F4" s="1">
        <v>0</v>
      </c>
      <c r="G4" s="1">
        <v>1.0271739130434783</v>
      </c>
      <c r="H4" s="1">
        <v>1.2608695652173914</v>
      </c>
      <c r="I4" s="1">
        <v>10.260869565217391</v>
      </c>
      <c r="J4" s="1">
        <v>0</v>
      </c>
      <c r="K4" s="1">
        <v>0</v>
      </c>
      <c r="L4" s="1">
        <f t="shared" si="0"/>
        <v>0</v>
      </c>
      <c r="M4" s="1">
        <f t="shared" si="1"/>
        <v>0</v>
      </c>
      <c r="N4" s="1">
        <v>0</v>
      </c>
      <c r="O4" s="1">
        <v>0</v>
      </c>
      <c r="P4" s="1">
        <f t="shared" si="2"/>
        <v>0</v>
      </c>
      <c r="Q4" s="1">
        <f t="shared" si="3"/>
        <v>0</v>
      </c>
    </row>
    <row r="5" spans="1:17" x14ac:dyDescent="0.3">
      <c r="A5" t="s">
        <v>32</v>
      </c>
      <c r="B5" t="s">
        <v>38</v>
      </c>
      <c r="C5" t="s">
        <v>34</v>
      </c>
      <c r="D5" t="s">
        <v>35</v>
      </c>
      <c r="E5" s="1">
        <v>273.66304347826087</v>
      </c>
      <c r="F5" s="1">
        <v>6.5217391304347823</v>
      </c>
      <c r="G5" s="1">
        <v>0.45652173913043476</v>
      </c>
      <c r="H5" s="1">
        <v>0.88271739130434779</v>
      </c>
      <c r="I5" s="1">
        <v>15.826086956521738</v>
      </c>
      <c r="J5" s="1">
        <v>5.3043478260869561</v>
      </c>
      <c r="K5" s="1">
        <v>42.898043478260867</v>
      </c>
      <c r="L5" s="1">
        <f t="shared" si="0"/>
        <v>48.20239130434782</v>
      </c>
      <c r="M5" s="1">
        <f t="shared" si="1"/>
        <v>0.17613774476704927</v>
      </c>
      <c r="N5" s="1">
        <v>4.6086956521739131</v>
      </c>
      <c r="O5" s="1">
        <v>20.260869565217391</v>
      </c>
      <c r="P5" s="1">
        <f t="shared" si="2"/>
        <v>24.869565217391305</v>
      </c>
      <c r="Q5" s="1">
        <f t="shared" si="3"/>
        <v>9.0876593716487264E-2</v>
      </c>
    </row>
    <row r="6" spans="1:17" x14ac:dyDescent="0.3">
      <c r="A6" t="s">
        <v>32</v>
      </c>
      <c r="B6" t="s">
        <v>39</v>
      </c>
      <c r="C6" t="s">
        <v>34</v>
      </c>
      <c r="D6" t="s">
        <v>35</v>
      </c>
      <c r="E6" s="1">
        <v>42.304347826086953</v>
      </c>
      <c r="F6" s="1">
        <v>6.9755434782608692</v>
      </c>
      <c r="G6" s="1">
        <v>0</v>
      </c>
      <c r="H6" s="1">
        <v>0</v>
      </c>
      <c r="I6" s="1">
        <v>0</v>
      </c>
      <c r="J6" s="1">
        <v>4.9565217391304346</v>
      </c>
      <c r="K6" s="1">
        <v>17.0625</v>
      </c>
      <c r="L6" s="1">
        <f t="shared" si="0"/>
        <v>22.019021739130434</v>
      </c>
      <c r="M6" s="1">
        <f t="shared" si="1"/>
        <v>0.52049075025693736</v>
      </c>
      <c r="N6" s="1">
        <v>4.0304347826086966</v>
      </c>
      <c r="O6" s="1">
        <v>0</v>
      </c>
      <c r="P6" s="1">
        <f t="shared" si="2"/>
        <v>4.0304347826086966</v>
      </c>
      <c r="Q6" s="1">
        <f t="shared" si="3"/>
        <v>9.5272353545734864E-2</v>
      </c>
    </row>
    <row r="7" spans="1:17" x14ac:dyDescent="0.3">
      <c r="A7" t="s">
        <v>32</v>
      </c>
      <c r="B7" t="s">
        <v>40</v>
      </c>
      <c r="C7" t="s">
        <v>34</v>
      </c>
      <c r="D7" t="s">
        <v>35</v>
      </c>
      <c r="E7" s="1">
        <v>26.782608695652176</v>
      </c>
      <c r="F7" s="1">
        <v>5.1358695652173916</v>
      </c>
      <c r="G7" s="1">
        <v>0.55978260869565222</v>
      </c>
      <c r="H7" s="1">
        <v>0.25543478260869568</v>
      </c>
      <c r="I7" s="1">
        <v>1.1521739130434783</v>
      </c>
      <c r="J7" s="1">
        <v>0</v>
      </c>
      <c r="K7" s="1">
        <v>4.7146739130434785</v>
      </c>
      <c r="L7" s="1">
        <f t="shared" si="0"/>
        <v>4.7146739130434785</v>
      </c>
      <c r="M7" s="1">
        <f t="shared" si="1"/>
        <v>0.17603490259740259</v>
      </c>
      <c r="N7" s="1">
        <v>5.0543478260869561</v>
      </c>
      <c r="O7" s="1">
        <v>0</v>
      </c>
      <c r="P7" s="1">
        <f t="shared" si="2"/>
        <v>5.0543478260869561</v>
      </c>
      <c r="Q7" s="1">
        <f t="shared" si="3"/>
        <v>0.18871753246753245</v>
      </c>
    </row>
    <row r="8" spans="1:17" x14ac:dyDescent="0.3">
      <c r="A8" t="s">
        <v>32</v>
      </c>
      <c r="B8" t="s">
        <v>41</v>
      </c>
      <c r="C8" t="s">
        <v>34</v>
      </c>
      <c r="D8" t="s">
        <v>35</v>
      </c>
      <c r="E8" s="1">
        <v>24.119565217391305</v>
      </c>
      <c r="F8" s="1">
        <v>5.5652173913043477</v>
      </c>
      <c r="G8" s="1">
        <v>4.3478260869565216E-2</v>
      </c>
      <c r="H8" s="1">
        <v>0</v>
      </c>
      <c r="I8" s="1">
        <v>2.2282608695652173</v>
      </c>
      <c r="J8" s="1">
        <v>5.6956521739130439</v>
      </c>
      <c r="K8" s="1">
        <v>1.5054347826086956</v>
      </c>
      <c r="L8" s="1">
        <f t="shared" si="0"/>
        <v>7.2010869565217392</v>
      </c>
      <c r="M8" s="1">
        <f t="shared" si="1"/>
        <v>0.2985579089680036</v>
      </c>
      <c r="N8" s="1">
        <v>0</v>
      </c>
      <c r="O8" s="1">
        <v>0</v>
      </c>
      <c r="P8" s="1">
        <f t="shared" si="2"/>
        <v>0</v>
      </c>
      <c r="Q8" s="1">
        <f t="shared" si="3"/>
        <v>0</v>
      </c>
    </row>
    <row r="9" spans="1:17" x14ac:dyDescent="0.3">
      <c r="A9" t="s">
        <v>32</v>
      </c>
      <c r="B9" t="s">
        <v>42</v>
      </c>
      <c r="C9" t="s">
        <v>34</v>
      </c>
      <c r="D9" t="s">
        <v>35</v>
      </c>
      <c r="E9" s="1">
        <v>170.7391304347826</v>
      </c>
      <c r="F9" s="1">
        <v>5.1304347826086953</v>
      </c>
      <c r="G9" s="1">
        <v>1.8653260869565216</v>
      </c>
      <c r="H9" s="1">
        <v>0.56880434782608691</v>
      </c>
      <c r="I9" s="1">
        <v>10.956521739130435</v>
      </c>
      <c r="J9" s="1">
        <v>5.5652173913043477</v>
      </c>
      <c r="K9" s="1">
        <v>17.887608695652183</v>
      </c>
      <c r="L9" s="1">
        <f t="shared" si="0"/>
        <v>23.452826086956531</v>
      </c>
      <c r="M9" s="1">
        <f t="shared" si="1"/>
        <v>0.13736058059587478</v>
      </c>
      <c r="N9" s="1">
        <v>15.893478260869568</v>
      </c>
      <c r="O9" s="1">
        <v>0</v>
      </c>
      <c r="P9" s="1">
        <f t="shared" si="2"/>
        <v>15.893478260869568</v>
      </c>
      <c r="Q9" s="1">
        <f t="shared" si="3"/>
        <v>9.3086325439266634E-2</v>
      </c>
    </row>
    <row r="10" spans="1:17" x14ac:dyDescent="0.3">
      <c r="A10" t="s">
        <v>32</v>
      </c>
      <c r="B10" t="s">
        <v>43</v>
      </c>
      <c r="C10" t="s">
        <v>34</v>
      </c>
      <c r="D10" t="s">
        <v>35</v>
      </c>
      <c r="E10" s="1">
        <v>35.847826086956523</v>
      </c>
      <c r="F10" s="1">
        <v>4.8695652173913047</v>
      </c>
      <c r="G10" s="1">
        <v>4.3478260869565216E-2</v>
      </c>
      <c r="H10" s="1">
        <v>0</v>
      </c>
      <c r="I10" s="1">
        <v>1.1521739130434783</v>
      </c>
      <c r="J10" s="1">
        <v>4.8695652173913047</v>
      </c>
      <c r="K10" s="1">
        <v>8.1368478260869566</v>
      </c>
      <c r="L10" s="1">
        <f t="shared" si="0"/>
        <v>13.006413043478261</v>
      </c>
      <c r="M10" s="1">
        <f t="shared" si="1"/>
        <v>0.36282292298362645</v>
      </c>
      <c r="N10" s="1">
        <v>0</v>
      </c>
      <c r="O10" s="1">
        <v>4.4456521739130439</v>
      </c>
      <c r="P10" s="1">
        <f t="shared" si="2"/>
        <v>4.4456521739130439</v>
      </c>
      <c r="Q10" s="1">
        <f t="shared" si="3"/>
        <v>0.12401455427531838</v>
      </c>
    </row>
    <row r="11" spans="1:17" x14ac:dyDescent="0.3">
      <c r="A11" t="s">
        <v>32</v>
      </c>
      <c r="B11" t="s">
        <v>44</v>
      </c>
      <c r="C11" t="s">
        <v>34</v>
      </c>
      <c r="D11" t="s">
        <v>35</v>
      </c>
      <c r="E11" s="1">
        <v>60.923913043478258</v>
      </c>
      <c r="F11" s="1">
        <v>15.979347826086958</v>
      </c>
      <c r="G11" s="1">
        <v>0.11847826086956523</v>
      </c>
      <c r="H11" s="1">
        <v>0.53260869565217395</v>
      </c>
      <c r="I11" s="1">
        <v>3.0869565217391304</v>
      </c>
      <c r="J11" s="1">
        <v>5.1195652173913047</v>
      </c>
      <c r="K11" s="1">
        <v>10.855978260869565</v>
      </c>
      <c r="L11" s="1">
        <f t="shared" si="0"/>
        <v>15.975543478260869</v>
      </c>
      <c r="M11" s="1">
        <f t="shared" si="1"/>
        <v>0.26222123104371098</v>
      </c>
      <c r="N11" s="1">
        <v>7.5255434782608699</v>
      </c>
      <c r="O11" s="1">
        <v>0</v>
      </c>
      <c r="P11" s="1">
        <f t="shared" si="2"/>
        <v>7.5255434782608699</v>
      </c>
      <c r="Q11" s="1">
        <f t="shared" si="3"/>
        <v>0.12352363960749332</v>
      </c>
    </row>
    <row r="12" spans="1:17" x14ac:dyDescent="0.3">
      <c r="A12" t="s">
        <v>32</v>
      </c>
      <c r="B12" t="s">
        <v>45</v>
      </c>
      <c r="C12" t="s">
        <v>34</v>
      </c>
      <c r="D12" t="s">
        <v>35</v>
      </c>
      <c r="E12" s="1">
        <v>55.391304347826086</v>
      </c>
      <c r="F12" s="1">
        <v>5.5652173913043477</v>
      </c>
      <c r="G12" s="1">
        <v>2.1739130434782608E-2</v>
      </c>
      <c r="H12" s="1">
        <v>0.39130434782608697</v>
      </c>
      <c r="I12" s="1">
        <v>1.5978260869565217</v>
      </c>
      <c r="J12" s="1">
        <v>0</v>
      </c>
      <c r="K12" s="1">
        <v>7.9980434782608674</v>
      </c>
      <c r="L12" s="1">
        <f t="shared" si="0"/>
        <v>7.9980434782608674</v>
      </c>
      <c r="M12" s="1">
        <f t="shared" si="1"/>
        <v>0.14439167974882258</v>
      </c>
      <c r="N12" s="1">
        <v>10.130434782608695</v>
      </c>
      <c r="O12" s="1">
        <v>0</v>
      </c>
      <c r="P12" s="1">
        <f t="shared" si="2"/>
        <v>10.130434782608695</v>
      </c>
      <c r="Q12" s="1">
        <f t="shared" si="3"/>
        <v>0.18288854003139718</v>
      </c>
    </row>
    <row r="13" spans="1:17" x14ac:dyDescent="0.3">
      <c r="A13" t="s">
        <v>32</v>
      </c>
      <c r="B13" t="s">
        <v>46</v>
      </c>
      <c r="C13" t="s">
        <v>34</v>
      </c>
      <c r="D13" t="s">
        <v>35</v>
      </c>
      <c r="E13" s="1">
        <v>173.07608695652175</v>
      </c>
      <c r="F13" s="1">
        <v>8.5217391304347831</v>
      </c>
      <c r="G13" s="1">
        <v>2.5869565217391304</v>
      </c>
      <c r="H13" s="1">
        <v>0</v>
      </c>
      <c r="I13" s="1">
        <v>0</v>
      </c>
      <c r="J13" s="1">
        <v>4.6086956521739131</v>
      </c>
      <c r="K13" s="1">
        <v>16.846195652173922</v>
      </c>
      <c r="L13" s="1">
        <f t="shared" si="0"/>
        <v>21.454891304347836</v>
      </c>
      <c r="M13" s="1">
        <f t="shared" si="1"/>
        <v>0.12396219305407277</v>
      </c>
      <c r="N13" s="1">
        <v>14.790217391304353</v>
      </c>
      <c r="O13" s="1">
        <v>0</v>
      </c>
      <c r="P13" s="1">
        <f t="shared" si="2"/>
        <v>14.790217391304353</v>
      </c>
      <c r="Q13" s="1">
        <f t="shared" si="3"/>
        <v>8.5455002198078278E-2</v>
      </c>
    </row>
    <row r="14" spans="1:17" x14ac:dyDescent="0.3">
      <c r="A14" t="s">
        <v>32</v>
      </c>
      <c r="B14" t="s">
        <v>47</v>
      </c>
      <c r="C14" t="s">
        <v>34</v>
      </c>
      <c r="D14" t="s">
        <v>35</v>
      </c>
      <c r="E14" s="1">
        <v>46.782608695652172</v>
      </c>
      <c r="F14" s="1">
        <v>9.7255434782608692</v>
      </c>
      <c r="G14" s="1">
        <v>0</v>
      </c>
      <c r="H14" s="1">
        <v>4.8641304347826084</v>
      </c>
      <c r="I14" s="1">
        <v>3.4456521739130435</v>
      </c>
      <c r="J14" s="1">
        <v>0</v>
      </c>
      <c r="K14" s="1">
        <v>3.9864130434782608</v>
      </c>
      <c r="L14" s="1">
        <f t="shared" si="0"/>
        <v>3.9864130434782608</v>
      </c>
      <c r="M14" s="1">
        <f t="shared" si="1"/>
        <v>8.5211431226765805E-2</v>
      </c>
      <c r="N14" s="1">
        <v>10.717391304347826</v>
      </c>
      <c r="O14" s="1">
        <v>0</v>
      </c>
      <c r="P14" s="1">
        <f t="shared" si="2"/>
        <v>10.717391304347826</v>
      </c>
      <c r="Q14" s="1">
        <f t="shared" si="3"/>
        <v>0.22908921933085502</v>
      </c>
    </row>
    <row r="15" spans="1:17" x14ac:dyDescent="0.3">
      <c r="A15" t="s">
        <v>32</v>
      </c>
      <c r="B15" t="s">
        <v>48</v>
      </c>
      <c r="C15" t="s">
        <v>34</v>
      </c>
      <c r="D15" t="s">
        <v>35</v>
      </c>
      <c r="E15" s="1">
        <v>151.40217391304347</v>
      </c>
      <c r="F15" s="1">
        <v>0</v>
      </c>
      <c r="G15" s="1">
        <v>0</v>
      </c>
      <c r="H15" s="1">
        <v>0</v>
      </c>
      <c r="I15" s="1">
        <v>0</v>
      </c>
      <c r="J15" s="1">
        <v>0</v>
      </c>
      <c r="K15" s="1">
        <v>4.4918478260869561</v>
      </c>
      <c r="L15" s="1">
        <f t="shared" si="0"/>
        <v>4.4918478260869561</v>
      </c>
      <c r="M15" s="1">
        <f t="shared" si="1"/>
        <v>2.9668317897910832E-2</v>
      </c>
      <c r="N15" s="1">
        <v>0</v>
      </c>
      <c r="O15" s="1">
        <v>4.8342391304347823</v>
      </c>
      <c r="P15" s="1">
        <f t="shared" si="2"/>
        <v>4.8342391304347823</v>
      </c>
      <c r="Q15" s="1">
        <f t="shared" si="3"/>
        <v>3.1929786775791516E-2</v>
      </c>
    </row>
    <row r="16" spans="1:17" x14ac:dyDescent="0.3">
      <c r="A16" t="s">
        <v>32</v>
      </c>
      <c r="B16" t="s">
        <v>49</v>
      </c>
      <c r="C16" t="s">
        <v>34</v>
      </c>
      <c r="D16" t="s">
        <v>35</v>
      </c>
      <c r="E16" s="1">
        <v>339.8478260869565</v>
      </c>
      <c r="F16" s="1">
        <v>5.6521739130434785</v>
      </c>
      <c r="G16" s="1">
        <v>0.56521739130434778</v>
      </c>
      <c r="H16" s="1">
        <v>2.3913043478260869</v>
      </c>
      <c r="I16" s="1">
        <v>14.086956521739131</v>
      </c>
      <c r="J16" s="1">
        <v>5.5652173913043477</v>
      </c>
      <c r="K16" s="1">
        <v>39.826086956521742</v>
      </c>
      <c r="L16" s="1">
        <f t="shared" si="0"/>
        <v>45.391304347826093</v>
      </c>
      <c r="M16" s="1">
        <f t="shared" si="1"/>
        <v>0.13356361542890044</v>
      </c>
      <c r="N16" s="1">
        <v>26.051630434782609</v>
      </c>
      <c r="O16" s="1">
        <v>0</v>
      </c>
      <c r="P16" s="1">
        <f t="shared" si="2"/>
        <v>26.051630434782609</v>
      </c>
      <c r="Q16" s="1">
        <f t="shared" si="3"/>
        <v>7.6656751743107529E-2</v>
      </c>
    </row>
    <row r="17" spans="1:17" x14ac:dyDescent="0.3">
      <c r="A17" t="s">
        <v>32</v>
      </c>
      <c r="B17" t="s">
        <v>50</v>
      </c>
      <c r="C17" t="s">
        <v>34</v>
      </c>
      <c r="D17" t="s">
        <v>35</v>
      </c>
      <c r="E17" s="1">
        <v>221.07608695652175</v>
      </c>
      <c r="F17" s="1">
        <v>5.3913043478260869</v>
      </c>
      <c r="G17" s="1">
        <v>2.9076086956521738</v>
      </c>
      <c r="H17" s="1">
        <v>0</v>
      </c>
      <c r="I17" s="1">
        <v>10.5</v>
      </c>
      <c r="J17" s="1">
        <v>9.5648913043478299</v>
      </c>
      <c r="K17" s="1">
        <v>9.7311956521739198</v>
      </c>
      <c r="L17" s="1">
        <f t="shared" si="0"/>
        <v>19.296086956521748</v>
      </c>
      <c r="M17" s="1">
        <f t="shared" si="1"/>
        <v>8.728256059786621E-2</v>
      </c>
      <c r="N17" s="1">
        <v>20.869565217391305</v>
      </c>
      <c r="O17" s="1">
        <v>0</v>
      </c>
      <c r="P17" s="1">
        <f t="shared" si="2"/>
        <v>20.869565217391305</v>
      </c>
      <c r="Q17" s="1">
        <f t="shared" si="3"/>
        <v>9.439992133339889E-2</v>
      </c>
    </row>
    <row r="18" spans="1:17" x14ac:dyDescent="0.3">
      <c r="A18" t="s">
        <v>32</v>
      </c>
      <c r="B18" t="s">
        <v>51</v>
      </c>
      <c r="C18" t="s">
        <v>34</v>
      </c>
      <c r="D18" t="s">
        <v>35</v>
      </c>
      <c r="E18" s="1">
        <v>86.467391304347828</v>
      </c>
      <c r="F18" s="1">
        <v>0</v>
      </c>
      <c r="G18" s="1">
        <v>0.75</v>
      </c>
      <c r="H18" s="1">
        <v>0.39130434782608697</v>
      </c>
      <c r="I18" s="1">
        <v>3.1956521739130435</v>
      </c>
      <c r="J18" s="1">
        <v>0</v>
      </c>
      <c r="K18" s="1">
        <v>10.614130434782609</v>
      </c>
      <c r="L18" s="1">
        <f t="shared" si="0"/>
        <v>10.614130434782609</v>
      </c>
      <c r="M18" s="1">
        <f t="shared" si="1"/>
        <v>0.12275298554368322</v>
      </c>
      <c r="N18" s="1">
        <v>0</v>
      </c>
      <c r="O18" s="1">
        <v>0</v>
      </c>
      <c r="P18" s="1">
        <f t="shared" si="2"/>
        <v>0</v>
      </c>
      <c r="Q18" s="1">
        <f t="shared" si="3"/>
        <v>0</v>
      </c>
    </row>
    <row r="19" spans="1:17" x14ac:dyDescent="0.3">
      <c r="A19" t="s">
        <v>32</v>
      </c>
      <c r="B19" t="s">
        <v>52</v>
      </c>
      <c r="C19" t="s">
        <v>34</v>
      </c>
      <c r="D19" t="s">
        <v>35</v>
      </c>
      <c r="E19" s="1">
        <v>238.44565217391303</v>
      </c>
      <c r="F19" s="1">
        <v>5.5652173913043477</v>
      </c>
      <c r="G19" s="1">
        <v>5.6195652173913047</v>
      </c>
      <c r="H19" s="1">
        <v>0</v>
      </c>
      <c r="I19" s="1">
        <v>35.195652173913047</v>
      </c>
      <c r="J19" s="1">
        <v>0</v>
      </c>
      <c r="K19" s="1">
        <v>28.581521739130434</v>
      </c>
      <c r="L19" s="1">
        <f t="shared" si="0"/>
        <v>28.581521739130434</v>
      </c>
      <c r="M19" s="1">
        <f t="shared" si="1"/>
        <v>0.11986597985139262</v>
      </c>
      <c r="N19" s="1">
        <v>13.84586956521739</v>
      </c>
      <c r="O19" s="1">
        <v>11.596521739130436</v>
      </c>
      <c r="P19" s="1">
        <f t="shared" si="2"/>
        <v>25.442391304347826</v>
      </c>
      <c r="Q19" s="1">
        <f t="shared" si="3"/>
        <v>0.10670100743036878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62D95-FEE2-4C1A-8538-34B38CFB03D1}">
  <dimension ref="A1:D9"/>
  <sheetViews>
    <sheetView workbookViewId="0">
      <selection activeCell="C4" sqref="C4"/>
    </sheetView>
  </sheetViews>
  <sheetFormatPr defaultRowHeight="14.4" x14ac:dyDescent="0.3"/>
  <cols>
    <col min="2" max="2" width="29.44140625" customWidth="1"/>
    <col min="3" max="3" width="14.109375" customWidth="1"/>
  </cols>
  <sheetData>
    <row r="1" spans="1:4" x14ac:dyDescent="0.3">
      <c r="A1" s="7"/>
      <c r="B1" s="7"/>
      <c r="C1" s="7"/>
      <c r="D1" s="7"/>
    </row>
    <row r="2" spans="1:4" x14ac:dyDescent="0.3">
      <c r="A2" s="7"/>
      <c r="B2" s="23" t="s">
        <v>58</v>
      </c>
      <c r="C2" s="24"/>
      <c r="D2" s="7"/>
    </row>
    <row r="3" spans="1:4" x14ac:dyDescent="0.3">
      <c r="A3" s="7"/>
      <c r="B3" s="13" t="s">
        <v>57</v>
      </c>
      <c r="C3" s="12">
        <f>SUM(Table1[MDS Census])</f>
        <v>2333.271739130435</v>
      </c>
      <c r="D3" s="7"/>
    </row>
    <row r="4" spans="1:4" x14ac:dyDescent="0.3">
      <c r="A4" s="7"/>
      <c r="B4" s="13" t="s">
        <v>56</v>
      </c>
      <c r="C4" s="12">
        <f>SUM(Table1[Total Care Staffing Hours])</f>
        <v>9050.367608695653</v>
      </c>
      <c r="D4" s="7"/>
    </row>
    <row r="5" spans="1:4" ht="15" thickBot="1" x14ac:dyDescent="0.35">
      <c r="A5" s="7"/>
      <c r="B5" s="13" t="s">
        <v>55</v>
      </c>
      <c r="C5" s="12">
        <f>SUM(Table1[RN Hours])</f>
        <v>1874.0190217391305</v>
      </c>
      <c r="D5" s="7"/>
    </row>
    <row r="6" spans="1:4" x14ac:dyDescent="0.3">
      <c r="A6" s="7"/>
      <c r="B6" s="11" t="s">
        <v>54</v>
      </c>
      <c r="C6" s="10">
        <f>C4/C3</f>
        <v>3.8788313666665113</v>
      </c>
      <c r="D6" s="7"/>
    </row>
    <row r="7" spans="1:4" ht="15" thickBot="1" x14ac:dyDescent="0.35">
      <c r="A7" s="7"/>
      <c r="B7" s="9" t="s">
        <v>53</v>
      </c>
      <c r="C7" s="8">
        <f>C5/C3</f>
        <v>0.80317221106768344</v>
      </c>
      <c r="D7" s="7"/>
    </row>
    <row r="8" spans="1:4" x14ac:dyDescent="0.3">
      <c r="A8" s="7"/>
      <c r="B8" s="7"/>
      <c r="C8" s="7"/>
      <c r="D8" s="7"/>
    </row>
    <row r="9" spans="1:4" x14ac:dyDescent="0.3">
      <c r="A9" s="7"/>
      <c r="B9" s="7"/>
      <c r="C9" s="7"/>
      <c r="D9" s="7"/>
    </row>
  </sheetData>
  <mergeCells count="1">
    <mergeCell ref="B2:C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E299-A563-48B8-8C14-C0B3A2909B6C}">
  <dimension ref="A2:E12"/>
  <sheetViews>
    <sheetView zoomScaleNormal="100" workbookViewId="0">
      <selection activeCell="D2" sqref="D2"/>
    </sheetView>
  </sheetViews>
  <sheetFormatPr defaultRowHeight="15.6" x14ac:dyDescent="0.3"/>
  <cols>
    <col min="1" max="1" width="48.44140625" style="14" customWidth="1"/>
    <col min="2" max="2" width="6.88671875" style="14" customWidth="1"/>
    <col min="3" max="3" width="8.88671875" style="14"/>
    <col min="4" max="4" width="110.21875" style="14" customWidth="1"/>
    <col min="5" max="5" width="56.44140625" style="14" customWidth="1"/>
    <col min="6" max="16384" width="8.88671875" style="14"/>
  </cols>
  <sheetData>
    <row r="2" spans="1:5" ht="78" x14ac:dyDescent="0.3">
      <c r="A2" s="25" t="s">
        <v>59</v>
      </c>
      <c r="B2" s="26"/>
      <c r="D2" s="22" t="s">
        <v>64</v>
      </c>
      <c r="E2" s="15"/>
    </row>
    <row r="3" spans="1:5" ht="31.2" x14ac:dyDescent="0.3">
      <c r="A3" s="16" t="s">
        <v>60</v>
      </c>
      <c r="B3" s="17">
        <f>'State Average &amp; Calculations'!C6</f>
        <v>3.8788313666665113</v>
      </c>
      <c r="D3" s="27" t="s">
        <v>61</v>
      </c>
    </row>
    <row r="4" spans="1:5" x14ac:dyDescent="0.3">
      <c r="A4" s="18" t="s">
        <v>62</v>
      </c>
      <c r="B4" s="19">
        <f>'State Average &amp; Calculations'!C7</f>
        <v>0.80317221106768344</v>
      </c>
      <c r="D4" s="28"/>
    </row>
    <row r="5" spans="1:5" x14ac:dyDescent="0.3">
      <c r="D5" s="28"/>
    </row>
    <row r="6" spans="1:5" x14ac:dyDescent="0.3">
      <c r="D6" s="29"/>
    </row>
    <row r="7" spans="1:5" ht="78" x14ac:dyDescent="0.3">
      <c r="D7" s="20" t="s">
        <v>30</v>
      </c>
    </row>
    <row r="8" spans="1:5" x14ac:dyDescent="0.3">
      <c r="D8" s="27" t="s">
        <v>31</v>
      </c>
    </row>
    <row r="9" spans="1:5" x14ac:dyDescent="0.3">
      <c r="D9" s="28"/>
    </row>
    <row r="10" spans="1:5" x14ac:dyDescent="0.3">
      <c r="D10" s="28"/>
    </row>
    <row r="11" spans="1:5" x14ac:dyDescent="0.3">
      <c r="D11" s="29"/>
    </row>
    <row r="12" spans="1:5" x14ac:dyDescent="0.3">
      <c r="D12" s="21" t="s">
        <v>63</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2020-02-21T15:55:54Z</dcterms:modified>
</cp:coreProperties>
</file>