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69F8ED2D-9077-4E14-901F-DC924D94BBCA}"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4" r:id="rId5"/>
  </sheets>
  <definedNames>
    <definedName name="_xlnm._FilterDatabase" localSheetId="1" hidden="1">'Contract Staff'!$A$1:$N$11</definedName>
    <definedName name="_xlnm._FilterDatabase" localSheetId="0" hidden="1">'Direct Care Staff'!$A$1:$K$11</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4" l="1"/>
  <c r="B3" i="4"/>
  <c r="C3" i="5" l="1"/>
  <c r="C4" i="5" l="1"/>
  <c r="C5" i="5" l="1"/>
  <c r="C7" i="5" s="1"/>
  <c r="C6" i="5"/>
  <c r="P11" i="1" l="1"/>
  <c r="Q11" i="1" s="1"/>
  <c r="L11" i="1"/>
  <c r="M11" i="1" s="1"/>
  <c r="Q10" i="1"/>
  <c r="P10" i="1"/>
  <c r="L10" i="1"/>
  <c r="M10" i="1" s="1"/>
  <c r="P9" i="1"/>
  <c r="Q9" i="1" s="1"/>
  <c r="L9" i="1"/>
  <c r="M9" i="1" s="1"/>
  <c r="P8" i="1"/>
  <c r="Q8" i="1" s="1"/>
  <c r="L8" i="1"/>
  <c r="M8" i="1" s="1"/>
  <c r="P7" i="1"/>
  <c r="Q7" i="1" s="1"/>
  <c r="L7" i="1"/>
  <c r="M7" i="1" s="1"/>
  <c r="Q6" i="1"/>
  <c r="P6" i="1"/>
  <c r="L6" i="1"/>
  <c r="M6" i="1" s="1"/>
  <c r="P5" i="1"/>
  <c r="Q5" i="1" s="1"/>
  <c r="L5" i="1"/>
  <c r="M5" i="1" s="1"/>
  <c r="P4" i="1"/>
  <c r="Q4" i="1" s="1"/>
  <c r="L4" i="1"/>
  <c r="M4" i="1" s="1"/>
  <c r="P3" i="1"/>
  <c r="Q3" i="1" s="1"/>
  <c r="L3" i="1"/>
  <c r="M3" i="1" s="1"/>
  <c r="Q2" i="1"/>
  <c r="P2" i="1"/>
  <c r="L2" i="1"/>
  <c r="M2" i="1" s="1"/>
  <c r="N11" i="2" l="1"/>
  <c r="K11" i="2"/>
  <c r="H11" i="2"/>
  <c r="N10" i="2"/>
  <c r="K10" i="2"/>
  <c r="H10" i="2"/>
  <c r="N9" i="2"/>
  <c r="K9" i="2"/>
  <c r="H9" i="2"/>
  <c r="N8" i="2"/>
  <c r="K8" i="2"/>
  <c r="H8" i="2"/>
  <c r="N7" i="2"/>
  <c r="K7" i="2"/>
  <c r="H7" i="2"/>
  <c r="N6" i="2"/>
  <c r="K6" i="2"/>
  <c r="H6" i="2"/>
  <c r="N5" i="2"/>
  <c r="K5" i="2"/>
  <c r="H5" i="2"/>
  <c r="N4" i="2"/>
  <c r="K4" i="2"/>
  <c r="H4" i="2"/>
  <c r="N3" i="2"/>
  <c r="K3" i="2"/>
  <c r="H3" i="2"/>
  <c r="N2" i="2"/>
  <c r="K2" i="2"/>
  <c r="H2" i="2"/>
  <c r="K11" i="3"/>
  <c r="I11" i="3"/>
  <c r="J11" i="3" s="1"/>
  <c r="K10" i="3"/>
  <c r="I10" i="3"/>
  <c r="J10" i="3" s="1"/>
  <c r="K9" i="3"/>
  <c r="I9" i="3"/>
  <c r="J9" i="3" s="1"/>
  <c r="K8" i="3"/>
  <c r="I8" i="3"/>
  <c r="J8" i="3" s="1"/>
  <c r="K7" i="3"/>
  <c r="I7" i="3"/>
  <c r="J7" i="3" s="1"/>
  <c r="K6" i="3"/>
  <c r="I6" i="3"/>
  <c r="J6" i="3" s="1"/>
  <c r="K5" i="3"/>
  <c r="I5" i="3"/>
  <c r="J5" i="3" s="1"/>
  <c r="K4" i="3"/>
  <c r="I4" i="3"/>
  <c r="J4" i="3" s="1"/>
  <c r="K3" i="3"/>
  <c r="I3" i="3"/>
  <c r="J3" i="3" s="1"/>
  <c r="K2" i="3"/>
  <c r="I2" i="3"/>
  <c r="J2" i="3" s="1"/>
</calcChain>
</file>

<file path=xl/sharedStrings.xml><?xml version="1.0" encoding="utf-8"?>
<sst xmlns="http://schemas.openxmlformats.org/spreadsheetml/2006/main" count="176" uniqueCount="71">
  <si>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</si>
  <si>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</si>
  <si>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</si>
  <si>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</si>
  <si>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</si>
  <si>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</si>
  <si>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</si>
  <si>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</si>
  <si>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</si>
  <si>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</si>
  <si>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</si>
  <si>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</si>
  <si>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</si>
  <si>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</si>
  <si>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</si>
  <si>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</si>
  <si>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</si>
  <si>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</si>
  <si>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</si>
  <si>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</si>
  <si>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</si>
  <si>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</si>
  <si>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</si>
  <si>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</si>
  <si>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</si>
  <si>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</si>
  <si>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</si>
  <si>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</si>
  <si>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</si>
  <si>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</si>
  <si>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</si>
  <si>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</si>
  <si>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AK</t>
  </si>
  <si>
    <t>DENALI CENTER</t>
  </si>
  <si>
    <t>Fairbanks North Star</t>
  </si>
  <si>
    <t>FAIRBANKS</t>
  </si>
  <si>
    <t>HERITAGE PLACE</t>
  </si>
  <si>
    <t>Kenai Peninsula</t>
  </si>
  <si>
    <t>SOLDOTNA</t>
  </si>
  <si>
    <t>KETCHIKAN MED CTR NEW HORIZONS TRANSITIONAL CARE</t>
  </si>
  <si>
    <t>Ketchikan Gateway</t>
  </si>
  <si>
    <t>KETCHIKAN</t>
  </si>
  <si>
    <t>PETERSBURG MEDICAL CENTER LTC</t>
  </si>
  <si>
    <t>Petersburg Borough</t>
  </si>
  <si>
    <t>PETERSBURG</t>
  </si>
  <si>
    <t>PRESTIGE CARE &amp; REHAB CENTER OF ANCHORAGE</t>
  </si>
  <si>
    <t>Anchorage</t>
  </si>
  <si>
    <t>ANCHORAGE</t>
  </si>
  <si>
    <t>PROVIDENCE EXTENDED CARE</t>
  </si>
  <si>
    <t>PROVIDENCE TRANSITIONAL CARE CENTER</t>
  </si>
  <si>
    <t>SITKA COMMUNITY HOSPITAL-LTC</t>
  </si>
  <si>
    <t>Sitka Borough</t>
  </si>
  <si>
    <t>SITKA</t>
  </si>
  <si>
    <t>WILDFLOWER COURT</t>
  </si>
  <si>
    <t>Juneau</t>
  </si>
  <si>
    <t>JUNEAU</t>
  </si>
  <si>
    <t>YUKON KUSKOKWIM ELDER'S HOME</t>
  </si>
  <si>
    <t>Bethel</t>
  </si>
  <si>
    <t>BETHEL</t>
  </si>
  <si>
    <t>State average calculations</t>
  </si>
  <si>
    <t>Let A = Sum of MDS avgs</t>
  </si>
  <si>
    <t>Let B = Sum of total staffing avgs</t>
  </si>
  <si>
    <t>Let C = Sum of RN hour avgs</t>
  </si>
  <si>
    <t>State staffing average =  B/A</t>
  </si>
  <si>
    <t>State RN average = C/A</t>
  </si>
  <si>
    <t>For further information on nursing home quality, staffing, and other data, visit our website, www.nursinghome411.org.</t>
  </si>
  <si>
    <t>RN staff hours per resident per day:</t>
  </si>
  <si>
    <t>State total direct care staff hours per resident day:</t>
  </si>
  <si>
    <t>National Care Staff Averages: 3.37 hours of total direct care staff time per resident per day, including 0.42 hours of RN staff time per resident per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</si>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</sst>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31">
    <xf numFmtId="0" fontId="0" fillId="0" borderId="0" xfId="0"/>
    <xf numFmtId="164" fontId="0" fillId="0" borderId="0" xfId="0" applyNumberFormat="1"/>
    <xf numFmtId="165" fontId="0" fillId="0" borderId="0" xfId="0" applyNumberFormat="1"/>
    <xf numFmtId="0" fontId="0" fillId="0" borderId="0" xfId="0" applyFill="1"/>
    <xf numFmtId="164" fontId="0" fillId="0" borderId="0" xfId="0" applyNumberFormat="1" applyFill="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7" fillId="0" borderId="10" xfId="0" applyFont="1" applyBorder="1" applyAlignment="1">
      <alignmen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0" xfId="2" applyFont="1" applyAlignment="1">
      <alignment horizontal="left" vertical="top" wrapText="1"/>
    </xf>
    <xf numFmtId="0" fontId="4" fillId="0" borderId="10" xfId="2" applyFont="1" applyBorder="1" applyAlignment="1">
      <alignment horizontal="left" vertical="top" wrapText="1"/>
    </xf>
    <xf numFmtId="0" fontId="7" fillId="0" borderId="10" xfId="0" applyFont="1" applyBorder="1"/>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4" fillId="0" borderId="11" xfId="2" applyFont="1" applyBorder="1" applyAlignment="1">
      <alignment horizontal="left" vertical="top" wrapText="1"/>
    </xf>
    <xf numFmtId="0" fontId="4" fillId="0" borderId="12" xfId="2" applyFont="1" applyBorder="1" applyAlignment="1">
      <alignment horizontal="left" vertical="top" wrapText="1"/>
    </xf>
    <xf numFmtId="0" fontId="4" fillId="0" borderId="13" xfId="2" applyFont="1" applyBorder="1" applyAlignment="1">
      <alignment horizontal="left" vertical="top" wrapText="1"/>
    </xf>
    <xf numFmtId="0" fontId="3" fillId="7" borderId="16" xfId="2" applyFont="1" applyFill="1" applyBorder="1" applyAlignment="1">
      <alignment horizontal="left" vertical="top" wrapText="1"/>
    </xf>
    <xf numFmtId="0" fontId="3" fillId="7" borderId="17" xfId="2" applyFont="1" applyFill="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44">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rgb="FF000000"/>
        </top>
      </border>
    </dxf>
    <dxf>
      <fill>
        <patternFill patternType="none">
          <fgColor indexed="64"/>
          <bgColor indexed="65"/>
        </patternFill>
      </fill>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D2F866-4F4C-4D53-831B-330407C8B13B}" name="Table1" displayName="Table1" ref="A1:K11" totalsRowShown="0" headerRowDxfId="43" dataDxfId="41" headerRowBorderDxfId="42" tableBorderDxfId="40">
  <autoFilter ref="A1:K11" xr:uid="{00000000-0009-0000-0000-000000000000}"/>
  <tableColumns count="11">
    <tableColumn id="1" xr3:uid="{A4D1CD64-4BD6-42B7-8FB9-66737F9F0374}" name="State" dataDxfId="39"/>
    <tableColumn id="2" xr3:uid="{702596AC-8C12-4871-A34F-0645C8121CC8}" name="Provider Name" dataDxfId="38"/>
    <tableColumn id="3" xr3:uid="{EF91154F-7734-49A8-B1C7-31145EA7C856}" name="City " dataDxfId="37"/>
    <tableColumn id="4" xr3:uid="{04DF81D4-41DE-4005-AB99-A8AC053B3767}" name="County" dataDxfId="36"/>
    <tableColumn id="5" xr3:uid="{9DD3DCAF-4343-4901-A1EE-6E32FF0EA1D9}" name="MDS Census" dataDxfId="35"/>
    <tableColumn id="6" xr3:uid="{B2C8E9F8-5753-4DB7-A338-3BFB0168D546}" name="RN Hours" dataDxfId="34"/>
    <tableColumn id="7" xr3:uid="{E63AA9D9-2378-4849-B6AE-780A8075B291}" name="LPN Hours" dataDxfId="33"/>
    <tableColumn id="8" xr3:uid="{6E30B299-92DD-414A-997D-CDE97C1CAB71}" name="CNA Hours " dataDxfId="32"/>
    <tableColumn id="9" xr3:uid="{C325FA30-8BD7-4BFA-8FE4-462C84F87E3A}" name="Total Care Staffing Hours" dataDxfId="31">
      <calculatedColumnFormula>SUM(F2:H2)</calculatedColumnFormula>
    </tableColumn>
    <tableColumn id="10" xr3:uid="{86FF2DC7-56F9-410D-87F4-21AFE0347FDE}" name="Avg Total Staffing Hours Per Resident Per Day" dataDxfId="30">
      <calculatedColumnFormula>I2/E2</calculatedColumnFormula>
    </tableColumn>
    <tableColumn id="11" xr3:uid="{FA01970F-4845-4D2C-ACD5-C5A582C94C5C}"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17FE388-209B-41C1-8F05-1902BD8A2BE2}" name="Table2" displayName="Table2" ref="A1:N11" totalsRowShown="0" headerRowDxfId="28" headerRowBorderDxfId="27" tableBorderDxfId="26">
  <autoFilter ref="A1:N11" xr:uid="{00000000-0009-0000-0000-000001000000}"/>
  <tableColumns count="14">
    <tableColumn id="1" xr3:uid="{32757AC7-C740-4569-9B36-3BDA3CE6F509}" name="State"/>
    <tableColumn id="2" xr3:uid="{0F52521D-3163-4918-B5A5-65FE9F1C9397}" name="Provider Name"/>
    <tableColumn id="3" xr3:uid="{1E5B6414-03A2-4751-A3B7-8B9925265C1C}" name="City "/>
    <tableColumn id="4" xr3:uid="{1556EE8D-4B75-4C99-8ED9-3AE0CD7F1587}" name="County"/>
    <tableColumn id="5" xr3:uid="{21AAA3D7-F1C6-44B3-8DBD-E8F4993C72A0}" name="MDS Census" dataDxfId="25"/>
    <tableColumn id="6" xr3:uid="{50E4588C-D5FC-49C2-8893-4F0496EA0C8A}" name="RN Hours" dataDxfId="24"/>
    <tableColumn id="7" xr3:uid="{186466B2-DCA7-4109-81CA-C0EC179B09CB}" name="RN Hours Contract" dataDxfId="23"/>
    <tableColumn id="8" xr3:uid="{D821CB41-CDDF-4D57-9162-A2F7FF4780ED}" name="Percent RN Hours Contract" dataDxfId="22">
      <calculatedColumnFormula>G2/F2</calculatedColumnFormula>
    </tableColumn>
    <tableColumn id="9" xr3:uid="{7D70574C-EECA-47DE-9CA0-EEE6A64AA36F}" name="LPN Hours" dataDxfId="21"/>
    <tableColumn id="10" xr3:uid="{992003B7-446D-479F-AFF1-0AFE6E14E254}" name="LPN Hours Contract" dataDxfId="20"/>
    <tableColumn id="11" xr3:uid="{5F6A7C2E-B9A0-46DB-9BE4-8C0060F81174}" name="Percent LPN Hours Contract" dataDxfId="19">
      <calculatedColumnFormula>J2/I2</calculatedColumnFormula>
    </tableColumn>
    <tableColumn id="12" xr3:uid="{575F339F-D743-4770-A626-8D9D78EBA183}" name="CNA Hours" dataDxfId="18"/>
    <tableColumn id="13" xr3:uid="{43572730-D188-401E-BFFB-E8B986AC5C49}" name="CNA Hours Contract" dataDxfId="17"/>
    <tableColumn id="14" xr3:uid="{4A447FDF-1107-46A1-855C-A694488D8C54}"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EA9DDB-BE9B-4241-9360-852EE7C79AD7}" name="Table3" displayName="Table3" ref="A1:Q11" totalsRowShown="0" headerRowDxfId="15" headerRowBorderDxfId="14" tableBorderDxfId="13">
  <autoFilter ref="A1:Q11" xr:uid="{D0CA7B54-D1FD-4697-9F85-F9A2ECBBE2A4}"/>
  <tableColumns count="17">
    <tableColumn id="1" xr3:uid="{315E5D31-97E2-4FE7-812E-A3C05866993D}" name="State"/>
    <tableColumn id="2" xr3:uid="{8FEBE2E0-BB88-4D23-8A9D-0708D0FB9113}" name="Provider Name"/>
    <tableColumn id="3" xr3:uid="{BAC28ADA-E552-4727-95D6-8604D00012A3}" name="City "/>
    <tableColumn id="4" xr3:uid="{C4345E16-8F89-4866-A115-51D9BD45C108}" name="County"/>
    <tableColumn id="5" xr3:uid="{75B49B8E-6ED7-42F6-8F4D-47EF6546E83B}" name="MDS Census" dataDxfId="12"/>
    <tableColumn id="6" xr3:uid="{350FC495-66A6-4CA5-B064-9D14A2DEF49D}" name="Administrator Hours" dataDxfId="11"/>
    <tableColumn id="7" xr3:uid="{B6AA86E2-A722-49A3-9110-BF3EE5E1AB40}" name="Medical Director Hours" dataDxfId="10"/>
    <tableColumn id="8" xr3:uid="{B85E0B6F-8C64-471C-A5BD-C24505278699}" name="Pharmacist Hours" dataDxfId="9"/>
    <tableColumn id="9" xr3:uid="{89EFF65E-BA0E-4D52-A142-A56180B6B284}" name="Dietician Hours" dataDxfId="8"/>
    <tableColumn id="10" xr3:uid="{8CC6E59A-2988-4092-AEBF-09D6589AB323}" name="Hours Qualified Activities Professional" dataDxfId="7"/>
    <tableColumn id="11" xr3:uid="{AD4EA26C-F1A6-43BA-B9FA-93B84BBB9CC8}" name="Hours Other Activities Professional" dataDxfId="6"/>
    <tableColumn id="12" xr3:uid="{30ACCDDC-BE09-465A-B57F-4B9BCF36ACDE}" name="Total Hours Activities Staff" dataDxfId="5">
      <calculatedColumnFormula>SUM(J2,K2)</calculatedColumnFormula>
    </tableColumn>
    <tableColumn id="13" xr3:uid="{8C337AE7-089D-4413-A895-A2C130FD761D}" name="Average Activities Staff Hours Per Resident Per Day" dataDxfId="4">
      <calculatedColumnFormula>L2/E2</calculatedColumnFormula>
    </tableColumn>
    <tableColumn id="14" xr3:uid="{DFFBB034-86DE-4C58-B2F8-938B9AE94E1D}" name="Hours Qualified Social Work Staff" dataDxfId="3"/>
    <tableColumn id="15" xr3:uid="{7F91B2B0-6406-4BE7-90D9-7A64B556E571}" name="Hours Other Social Work Staff" dataDxfId="2"/>
    <tableColumn id="16" xr3:uid="{8A5A7333-CC12-4B28-9DD6-0130DAFE36DB}" name="Total Hours Social Work Staff" dataDxfId="1">
      <calculatedColumnFormula>SUM(N2,O2)</calculatedColumnFormula>
    </tableColumn>
    <tableColumn id="17" xr3:uid="{8749654B-E054-4537-B2B8-4917CCBC0749}"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workbookViewId="0">
      <pane ySplit="1" topLeftCell="A2" activePane="bottomLeft" state="frozen"/>
      <selection pane="bottomLeft"/>
    </sheetView>
  </sheetViews>
  <sheetFormatPr defaultColWidth="10.77734375" defaultRowHeight="14.4" x14ac:dyDescent="0.3"/>
  <cols>
    <col min="1" max="1" width="10.77734375" style="3"/>
    <col min="2" max="2" width="50.5546875" style="3" bestFit="1" customWidth="1"/>
    <col min="3" max="11" width="10.77734375" style="3"/>
  </cols>
  <sheetData>
    <row r="1" spans="1:11" ht="57.6" x14ac:dyDescent="0.3">
      <c r="A1" s="5" t="s">
        <v>0</v>
      </c>
      <c r="B1" s="5" t="s">
        <v>1</v>
      </c>
      <c r="C1" s="5" t="s">
        <v>2</v>
      </c>
      <c r="D1" s="5" t="s">
        <v>3</v>
      </c>
      <c r="E1" s="5" t="s">
        <v>4</v>
      </c>
      <c r="F1" s="5" t="s">
        <v>17</v>
      </c>
      <c r="G1" s="5" t="s">
        <v>20</v>
      </c>
      <c r="H1" s="5" t="s">
        <v>26</v>
      </c>
      <c r="I1" s="5" t="s">
        <v>27</v>
      </c>
      <c r="J1" s="5" t="s">
        <v>28</v>
      </c>
      <c r="K1" s="5" t="s">
        <v>29</v>
      </c>
    </row>
    <row r="2" spans="1:11" x14ac:dyDescent="0.3">
      <c r="A2" s="3" t="s">
        <v>32</v>
      </c>
      <c r="B2" s="3" t="s">
        <v>33</v>
      </c>
      <c r="C2" s="3" t="s">
        <v>35</v>
      </c>
      <c r="D2" s="3" t="s">
        <v>34</v>
      </c>
      <c r="E2" s="4">
        <v>75.282608695652172</v>
      </c>
      <c r="F2" s="4">
        <v>122.81597826086958</v>
      </c>
      <c r="G2" s="4">
        <v>67.716413043478255</v>
      </c>
      <c r="H2" s="4">
        <v>314.97141304347826</v>
      </c>
      <c r="I2" s="4">
        <f>SUM(F2:H2)</f>
        <v>505.50380434782608</v>
      </c>
      <c r="J2" s="4">
        <f>I2/E2</f>
        <v>6.7147487727403989</v>
      </c>
      <c r="K2" s="4">
        <f>F2/E2</f>
        <v>1.6313990759457122</v>
      </c>
    </row>
    <row r="3" spans="1:11" x14ac:dyDescent="0.3">
      <c r="A3" s="3" t="s">
        <v>32</v>
      </c>
      <c r="B3" s="3" t="s">
        <v>36</v>
      </c>
      <c r="C3" s="3" t="s">
        <v>38</v>
      </c>
      <c r="D3" s="3" t="s">
        <v>37</v>
      </c>
      <c r="E3" s="4">
        <v>50.673913043478258</v>
      </c>
      <c r="F3" s="4">
        <v>65.25</v>
      </c>
      <c r="G3" s="4">
        <v>8.8070652173913047</v>
      </c>
      <c r="H3" s="4">
        <v>224.99184782608697</v>
      </c>
      <c r="I3" s="4">
        <f t="shared" ref="I3:I11" si="0">SUM(F3:H3)</f>
        <v>299.04891304347825</v>
      </c>
      <c r="J3" s="4">
        <f t="shared" ref="J3:J11" si="1">I3/E3</f>
        <v>5.9014371514371513</v>
      </c>
      <c r="K3" s="4">
        <f t="shared" ref="K3:K11" si="2">F3/E3</f>
        <v>1.2876447876447876</v>
      </c>
    </row>
    <row r="4" spans="1:11" x14ac:dyDescent="0.3">
      <c r="A4" s="3" t="s">
        <v>32</v>
      </c>
      <c r="B4" s="3" t="s">
        <v>39</v>
      </c>
      <c r="C4" s="3" t="s">
        <v>41</v>
      </c>
      <c r="D4" s="3" t="s">
        <v>40</v>
      </c>
      <c r="E4" s="4">
        <v>20.619565217391305</v>
      </c>
      <c r="F4" s="4">
        <v>23.426630434782609</v>
      </c>
      <c r="G4" s="4">
        <v>2.5461956521739131</v>
      </c>
      <c r="H4" s="4">
        <v>39.578804347826086</v>
      </c>
      <c r="I4" s="4">
        <f t="shared" si="0"/>
        <v>65.551630434782609</v>
      </c>
      <c r="J4" s="4">
        <f t="shared" si="1"/>
        <v>3.1790985767000528</v>
      </c>
      <c r="K4" s="4">
        <f t="shared" si="2"/>
        <v>1.1361360042171851</v>
      </c>
    </row>
    <row r="5" spans="1:11" x14ac:dyDescent="0.3">
      <c r="A5" s="3" t="s">
        <v>32</v>
      </c>
      <c r="B5" s="3" t="s">
        <v>42</v>
      </c>
      <c r="C5" s="3" t="s">
        <v>44</v>
      </c>
      <c r="D5" s="3" t="s">
        <v>43</v>
      </c>
      <c r="E5" s="4">
        <v>13.163043478260869</v>
      </c>
      <c r="F5" s="4">
        <v>18.851739130434783</v>
      </c>
      <c r="G5" s="4">
        <v>5.1627173913043487</v>
      </c>
      <c r="H5" s="4">
        <v>53.31304347826088</v>
      </c>
      <c r="I5" s="4">
        <f t="shared" si="0"/>
        <v>77.327500000000015</v>
      </c>
      <c r="J5" s="4">
        <f t="shared" si="1"/>
        <v>5.8745912469033872</v>
      </c>
      <c r="K5" s="4">
        <f t="shared" si="2"/>
        <v>1.4321717588769614</v>
      </c>
    </row>
    <row r="6" spans="1:11" x14ac:dyDescent="0.3">
      <c r="A6" s="3" t="s">
        <v>32</v>
      </c>
      <c r="B6" s="3" t="s">
        <v>45</v>
      </c>
      <c r="C6" s="3" t="s">
        <v>47</v>
      </c>
      <c r="D6" s="3" t="s">
        <v>46</v>
      </c>
      <c r="E6" s="4">
        <v>91.902173913043484</v>
      </c>
      <c r="F6" s="4">
        <v>74.393152173913023</v>
      </c>
      <c r="G6" s="4">
        <v>61.651847826086929</v>
      </c>
      <c r="H6" s="4">
        <v>335.20239130434783</v>
      </c>
      <c r="I6" s="4">
        <f t="shared" si="0"/>
        <v>471.24739130434779</v>
      </c>
      <c r="J6" s="4">
        <f t="shared" si="1"/>
        <v>5.1277066824364272</v>
      </c>
      <c r="K6" s="4">
        <f t="shared" si="2"/>
        <v>0.80948196333530431</v>
      </c>
    </row>
    <row r="7" spans="1:11" x14ac:dyDescent="0.3">
      <c r="A7" s="3" t="s">
        <v>32</v>
      </c>
      <c r="B7" s="3" t="s">
        <v>48</v>
      </c>
      <c r="C7" s="3" t="s">
        <v>47</v>
      </c>
      <c r="D7" s="3" t="s">
        <v>46</v>
      </c>
      <c r="E7" s="4">
        <v>95.184782608695656</v>
      </c>
      <c r="F7" s="4">
        <v>144.71195652173913</v>
      </c>
      <c r="G7" s="4">
        <v>42.25</v>
      </c>
      <c r="H7" s="4">
        <v>342.86141304347825</v>
      </c>
      <c r="I7" s="4">
        <f t="shared" si="0"/>
        <v>529.82336956521738</v>
      </c>
      <c r="J7" s="4">
        <f t="shared" si="1"/>
        <v>5.5662612766929307</v>
      </c>
      <c r="K7" s="4">
        <f t="shared" si="2"/>
        <v>1.520326595866164</v>
      </c>
    </row>
    <row r="8" spans="1:11" x14ac:dyDescent="0.3">
      <c r="A8" s="3" t="s">
        <v>32</v>
      </c>
      <c r="B8" s="3" t="s">
        <v>49</v>
      </c>
      <c r="C8" s="3" t="s">
        <v>47</v>
      </c>
      <c r="D8" s="3" t="s">
        <v>46</v>
      </c>
      <c r="E8" s="4">
        <v>49.684782608695649</v>
      </c>
      <c r="F8" s="4">
        <v>91.665760869565219</v>
      </c>
      <c r="G8" s="4">
        <v>18.804347826086957</v>
      </c>
      <c r="H8" s="4">
        <v>177.45108695652175</v>
      </c>
      <c r="I8" s="4">
        <f t="shared" si="0"/>
        <v>287.92119565217394</v>
      </c>
      <c r="J8" s="4">
        <f t="shared" si="1"/>
        <v>5.7949573397506029</v>
      </c>
      <c r="K8" s="4">
        <f t="shared" si="2"/>
        <v>1.8449464012251151</v>
      </c>
    </row>
    <row r="9" spans="1:11" x14ac:dyDescent="0.3">
      <c r="A9" s="3" t="s">
        <v>32</v>
      </c>
      <c r="B9" s="3" t="s">
        <v>50</v>
      </c>
      <c r="C9" s="3" t="s">
        <v>52</v>
      </c>
      <c r="D9" s="3" t="s">
        <v>51</v>
      </c>
      <c r="E9" s="4">
        <v>11.826086956521738</v>
      </c>
      <c r="F9" s="4">
        <v>30.502717391304348</v>
      </c>
      <c r="G9" s="4">
        <v>4.4510869565217392</v>
      </c>
      <c r="H9" s="4">
        <v>53.903043478260869</v>
      </c>
      <c r="I9" s="4">
        <f t="shared" si="0"/>
        <v>88.856847826086948</v>
      </c>
      <c r="J9" s="4">
        <f t="shared" si="1"/>
        <v>7.5136305147058824</v>
      </c>
      <c r="K9" s="4">
        <f t="shared" si="2"/>
        <v>2.5792738970588238</v>
      </c>
    </row>
    <row r="10" spans="1:11" x14ac:dyDescent="0.3">
      <c r="A10" s="3" t="s">
        <v>32</v>
      </c>
      <c r="B10" s="3" t="s">
        <v>53</v>
      </c>
      <c r="C10" s="3" t="s">
        <v>55</v>
      </c>
      <c r="D10" s="3" t="s">
        <v>54</v>
      </c>
      <c r="E10" s="4">
        <v>58.630434782608695</v>
      </c>
      <c r="F10" s="4">
        <v>45.807065217391305</v>
      </c>
      <c r="G10" s="4">
        <v>25.975543478260871</v>
      </c>
      <c r="H10" s="4">
        <v>219.78934782608695</v>
      </c>
      <c r="I10" s="4">
        <f t="shared" si="0"/>
        <v>291.57195652173914</v>
      </c>
      <c r="J10" s="4">
        <f t="shared" si="1"/>
        <v>4.9730478309232486</v>
      </c>
      <c r="K10" s="4">
        <f t="shared" si="2"/>
        <v>0.78128476084538379</v>
      </c>
    </row>
    <row r="11" spans="1:11" x14ac:dyDescent="0.3">
      <c r="A11" s="3" t="s">
        <v>32</v>
      </c>
      <c r="B11" s="3" t="s">
        <v>56</v>
      </c>
      <c r="C11" s="3" t="s">
        <v>58</v>
      </c>
      <c r="D11" s="3" t="s">
        <v>57</v>
      </c>
      <c r="E11" s="4">
        <v>16.543478260869566</v>
      </c>
      <c r="F11" s="4">
        <v>20.484130434782607</v>
      </c>
      <c r="G11" s="4">
        <v>53.155869565217394</v>
      </c>
      <c r="H11" s="4">
        <v>59.576630434782601</v>
      </c>
      <c r="I11" s="4">
        <f t="shared" si="0"/>
        <v>133.21663043478259</v>
      </c>
      <c r="J11" s="4">
        <f t="shared" si="1"/>
        <v>8.0525164257555826</v>
      </c>
      <c r="K11" s="4">
        <f t="shared" si="2"/>
        <v>1.2381997371879105</v>
      </c>
    </row>
  </sheetData>
  <pageMargins left="0.7" right="0.7" top="0.75" bottom="0.75" header="0.3" footer="0.3"/>
  <ignoredErrors>
    <ignoredError sqref="I2:I11"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
  <sheetViews>
    <sheetView workbookViewId="0">
      <pane ySplit="1" topLeftCell="A2" activePane="bottomLeft" state="frozen"/>
      <selection pane="bottomLeft" activeCell="I9" sqref="I9"/>
    </sheetView>
  </sheetViews>
  <sheetFormatPr defaultColWidth="10.77734375" defaultRowHeight="14.4" x14ac:dyDescent="0.3"/>
  <cols>
    <col min="2" max="2" width="50.5546875" bestFit="1" customWidth="1"/>
  </cols>
  <sheetData>
    <row r="1" spans="1:14" ht="65.25" customHeight="1" x14ac:dyDescent="0.3">
      <c r="A1" s="6" t="s">
        <v>0</v>
      </c>
      <c r="B1" s="6" t="s">
        <v>1</v>
      </c>
      <c r="C1" s="6" t="s">
        <v>2</v>
      </c>
      <c r="D1" s="6" t="s">
        <v>3</v>
      </c>
      <c r="E1" s="6" t="s">
        <v>4</v>
      </c>
      <c r="F1" s="6" t="s">
        <v>17</v>
      </c>
      <c r="G1" s="6" t="s">
        <v>18</v>
      </c>
      <c r="H1" s="7" t="s">
        <v>19</v>
      </c>
      <c r="I1" s="6" t="s">
        <v>20</v>
      </c>
      <c r="J1" s="6" t="s">
        <v>21</v>
      </c>
      <c r="K1" s="7" t="s">
        <v>22</v>
      </c>
      <c r="L1" s="6" t="s">
        <v>23</v>
      </c>
      <c r="M1" s="6" t="s">
        <v>24</v>
      </c>
      <c r="N1" s="6" t="s">
        <v>25</v>
      </c>
    </row>
    <row r="2" spans="1:14" x14ac:dyDescent="0.3">
      <c r="A2" t="s">
        <v>32</v>
      </c>
      <c r="B2" t="s">
        <v>33</v>
      </c>
      <c r="C2" t="s">
        <v>35</v>
      </c>
      <c r="D2" t="s">
        <v>34</v>
      </c>
      <c r="E2" s="1">
        <v>75.282608695652172</v>
      </c>
      <c r="F2" s="1">
        <v>122.81597826086958</v>
      </c>
      <c r="G2" s="1">
        <v>0</v>
      </c>
      <c r="H2" s="2">
        <f>G2/F2</f>
        <v>0</v>
      </c>
      <c r="I2" s="1">
        <v>67.716413043478255</v>
      </c>
      <c r="J2" s="1">
        <v>0</v>
      </c>
      <c r="K2" s="2">
        <f>J2/I2</f>
        <v>0</v>
      </c>
      <c r="L2" s="1">
        <v>314.97141304347826</v>
      </c>
      <c r="M2" s="1">
        <v>0</v>
      </c>
      <c r="N2" s="2">
        <f>M2/L2</f>
        <v>0</v>
      </c>
    </row>
    <row r="3" spans="1:14" x14ac:dyDescent="0.3">
      <c r="A3" t="s">
        <v>32</v>
      </c>
      <c r="B3" t="s">
        <v>36</v>
      </c>
      <c r="C3" t="s">
        <v>38</v>
      </c>
      <c r="D3" t="s">
        <v>37</v>
      </c>
      <c r="E3" s="1">
        <v>50.673913043478258</v>
      </c>
      <c r="F3" s="1">
        <v>65.25</v>
      </c>
      <c r="G3" s="1">
        <v>0</v>
      </c>
      <c r="H3" s="2">
        <f t="shared" ref="H3:H11" si="0">G3/F3</f>
        <v>0</v>
      </c>
      <c r="I3" s="1">
        <v>8.8070652173913047</v>
      </c>
      <c r="J3" s="1">
        <v>0</v>
      </c>
      <c r="K3" s="2">
        <f t="shared" ref="K3:K11" si="1">J3/I3</f>
        <v>0</v>
      </c>
      <c r="L3" s="1">
        <v>224.99184782608697</v>
      </c>
      <c r="M3" s="1">
        <v>0</v>
      </c>
      <c r="N3" s="2">
        <f t="shared" ref="N3:N11" si="2">M3/L3</f>
        <v>0</v>
      </c>
    </row>
    <row r="4" spans="1:14" x14ac:dyDescent="0.3">
      <c r="A4" t="s">
        <v>32</v>
      </c>
      <c r="B4" t="s">
        <v>39</v>
      </c>
      <c r="C4" t="s">
        <v>41</v>
      </c>
      <c r="D4" t="s">
        <v>40</v>
      </c>
      <c r="E4" s="1">
        <v>20.619565217391305</v>
      </c>
      <c r="F4" s="1">
        <v>23.426630434782609</v>
      </c>
      <c r="G4" s="1">
        <v>10.929347826086957</v>
      </c>
      <c r="H4" s="2">
        <f t="shared" si="0"/>
        <v>0.46653520473262966</v>
      </c>
      <c r="I4" s="1">
        <v>2.5461956521739131</v>
      </c>
      <c r="J4" s="1">
        <v>0</v>
      </c>
      <c r="K4" s="2">
        <f t="shared" si="1"/>
        <v>0</v>
      </c>
      <c r="L4" s="1">
        <v>39.578804347826086</v>
      </c>
      <c r="M4" s="1">
        <v>0</v>
      </c>
      <c r="N4" s="2">
        <f t="shared" si="2"/>
        <v>0</v>
      </c>
    </row>
    <row r="5" spans="1:14" x14ac:dyDescent="0.3">
      <c r="A5" t="s">
        <v>32</v>
      </c>
      <c r="B5" t="s">
        <v>42</v>
      </c>
      <c r="C5" t="s">
        <v>44</v>
      </c>
      <c r="D5" t="s">
        <v>43</v>
      </c>
      <c r="E5" s="1">
        <v>13.163043478260869</v>
      </c>
      <c r="F5" s="1">
        <v>18.851739130434783</v>
      </c>
      <c r="G5" s="1">
        <v>7.0240217391304354</v>
      </c>
      <c r="H5" s="2">
        <f t="shared" si="0"/>
        <v>0.37259277197352342</v>
      </c>
      <c r="I5" s="1">
        <v>5.1627173913043487</v>
      </c>
      <c r="J5" s="1">
        <v>1.1413043478260869</v>
      </c>
      <c r="K5" s="2">
        <f t="shared" si="1"/>
        <v>0.22106659367960077</v>
      </c>
      <c r="L5" s="1">
        <v>53.31304347826088</v>
      </c>
      <c r="M5" s="1">
        <v>0</v>
      </c>
      <c r="N5" s="2">
        <f t="shared" si="2"/>
        <v>0</v>
      </c>
    </row>
    <row r="6" spans="1:14" x14ac:dyDescent="0.3">
      <c r="A6" t="s">
        <v>32</v>
      </c>
      <c r="B6" t="s">
        <v>45</v>
      </c>
      <c r="C6" t="s">
        <v>47</v>
      </c>
      <c r="D6" t="s">
        <v>46</v>
      </c>
      <c r="E6" s="1">
        <v>91.902173913043484</v>
      </c>
      <c r="F6" s="1">
        <v>74.393152173913023</v>
      </c>
      <c r="G6" s="1">
        <v>0</v>
      </c>
      <c r="H6" s="2">
        <f t="shared" si="0"/>
        <v>0</v>
      </c>
      <c r="I6" s="1">
        <v>61.651847826086929</v>
      </c>
      <c r="J6" s="1">
        <v>0</v>
      </c>
      <c r="K6" s="2">
        <f t="shared" si="1"/>
        <v>0</v>
      </c>
      <c r="L6" s="1">
        <v>335.20239130434783</v>
      </c>
      <c r="M6" s="1">
        <v>0</v>
      </c>
      <c r="N6" s="2">
        <f t="shared" si="2"/>
        <v>0</v>
      </c>
    </row>
    <row r="7" spans="1:14" x14ac:dyDescent="0.3">
      <c r="A7" t="s">
        <v>32</v>
      </c>
      <c r="B7" t="s">
        <v>48</v>
      </c>
      <c r="C7" t="s">
        <v>47</v>
      </c>
      <c r="D7" t="s">
        <v>46</v>
      </c>
      <c r="E7" s="1">
        <v>95.184782608695656</v>
      </c>
      <c r="F7" s="1">
        <v>144.71195652173913</v>
      </c>
      <c r="G7" s="1">
        <v>0</v>
      </c>
      <c r="H7" s="2">
        <f t="shared" si="0"/>
        <v>0</v>
      </c>
      <c r="I7" s="1">
        <v>42.25</v>
      </c>
      <c r="J7" s="1">
        <v>0</v>
      </c>
      <c r="K7" s="2">
        <f t="shared" si="1"/>
        <v>0</v>
      </c>
      <c r="L7" s="1">
        <v>342.86141304347825</v>
      </c>
      <c r="M7" s="1">
        <v>0</v>
      </c>
      <c r="N7" s="2">
        <f t="shared" si="2"/>
        <v>0</v>
      </c>
    </row>
    <row r="8" spans="1:14" x14ac:dyDescent="0.3">
      <c r="A8" t="s">
        <v>32</v>
      </c>
      <c r="B8" t="s">
        <v>49</v>
      </c>
      <c r="C8" t="s">
        <v>47</v>
      </c>
      <c r="D8" t="s">
        <v>46</v>
      </c>
      <c r="E8" s="1">
        <v>49.684782608695649</v>
      </c>
      <c r="F8" s="1">
        <v>91.665760869565219</v>
      </c>
      <c r="G8" s="1">
        <v>0</v>
      </c>
      <c r="H8" s="2">
        <f t="shared" si="0"/>
        <v>0</v>
      </c>
      <c r="I8" s="1">
        <v>18.804347826086957</v>
      </c>
      <c r="J8" s="1">
        <v>0</v>
      </c>
      <c r="K8" s="2">
        <f t="shared" si="1"/>
        <v>0</v>
      </c>
      <c r="L8" s="1">
        <v>177.45108695652175</v>
      </c>
      <c r="M8" s="1">
        <v>0</v>
      </c>
      <c r="N8" s="2">
        <f t="shared" si="2"/>
        <v>0</v>
      </c>
    </row>
    <row r="9" spans="1:14" x14ac:dyDescent="0.3">
      <c r="A9" t="s">
        <v>32</v>
      </c>
      <c r="B9" t="s">
        <v>50</v>
      </c>
      <c r="C9" t="s">
        <v>52</v>
      </c>
      <c r="D9" t="s">
        <v>51</v>
      </c>
      <c r="E9" s="1">
        <v>11.826086956521738</v>
      </c>
      <c r="F9" s="1">
        <v>30.502717391304348</v>
      </c>
      <c r="G9" s="1">
        <v>16.869565217391305</v>
      </c>
      <c r="H9" s="2">
        <f t="shared" si="0"/>
        <v>0.55305122494432069</v>
      </c>
      <c r="I9" s="1">
        <v>4.4510869565217392</v>
      </c>
      <c r="J9" s="1">
        <v>0</v>
      </c>
      <c r="K9" s="2">
        <f t="shared" si="1"/>
        <v>0</v>
      </c>
      <c r="L9" s="1">
        <v>53.903043478260869</v>
      </c>
      <c r="M9" s="1">
        <v>0</v>
      </c>
      <c r="N9" s="2">
        <f t="shared" si="2"/>
        <v>0</v>
      </c>
    </row>
    <row r="10" spans="1:14" x14ac:dyDescent="0.3">
      <c r="A10" t="s">
        <v>32</v>
      </c>
      <c r="B10" t="s">
        <v>53</v>
      </c>
      <c r="C10" t="s">
        <v>55</v>
      </c>
      <c r="D10" t="s">
        <v>54</v>
      </c>
      <c r="E10" s="1">
        <v>58.630434782608695</v>
      </c>
      <c r="F10" s="1">
        <v>45.807065217391305</v>
      </c>
      <c r="G10" s="1">
        <v>0</v>
      </c>
      <c r="H10" s="2">
        <f t="shared" si="0"/>
        <v>0</v>
      </c>
      <c r="I10" s="1">
        <v>25.975543478260871</v>
      </c>
      <c r="J10" s="1">
        <v>0</v>
      </c>
      <c r="K10" s="2">
        <f t="shared" si="1"/>
        <v>0</v>
      </c>
      <c r="L10" s="1">
        <v>219.78934782608695</v>
      </c>
      <c r="M10" s="1">
        <v>0</v>
      </c>
      <c r="N10" s="2">
        <f t="shared" si="2"/>
        <v>0</v>
      </c>
    </row>
    <row r="11" spans="1:14" x14ac:dyDescent="0.3">
      <c r="A11" t="s">
        <v>32</v>
      </c>
      <c r="B11" t="s">
        <v>56</v>
      </c>
      <c r="C11" t="s">
        <v>58</v>
      </c>
      <c r="D11" t="s">
        <v>57</v>
      </c>
      <c r="E11" s="1">
        <v>16.543478260869566</v>
      </c>
      <c r="F11" s="1">
        <v>20.484130434782607</v>
      </c>
      <c r="G11" s="1">
        <v>0</v>
      </c>
      <c r="H11" s="2">
        <f t="shared" si="0"/>
        <v>0</v>
      </c>
      <c r="I11" s="1">
        <v>53.155869565217394</v>
      </c>
      <c r="J11" s="1">
        <v>0</v>
      </c>
      <c r="K11" s="2">
        <f t="shared" si="1"/>
        <v>0</v>
      </c>
      <c r="L11" s="1">
        <v>59.576630434782601</v>
      </c>
      <c r="M11" s="1">
        <v>1.2457608695652174</v>
      </c>
      <c r="N11" s="2">
        <f t="shared" si="2"/>
        <v>2.0910227055035077E-2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
  <sheetViews>
    <sheetView workbookViewId="0">
      <pane ySplit="1" topLeftCell="A2" activePane="bottomLeft" state="frozen"/>
      <selection activeCell="D1" sqref="D1"/>
      <selection pane="bottomLeft" sqref="A1:XFD1"/>
    </sheetView>
  </sheetViews>
  <sheetFormatPr defaultColWidth="10.77734375" defaultRowHeight="14.4" x14ac:dyDescent="0.3"/>
  <cols>
    <col min="2" max="2" width="50.5546875" bestFit="1" customWidth="1"/>
    <col min="10" max="10" width="15.109375" customWidth="1"/>
    <col min="11" max="11" width="13.109375" customWidth="1"/>
  </cols>
  <sheetData>
    <row r="1" spans="1:17" ht="72" x14ac:dyDescent="0.3">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row>
    <row r="2" spans="1:17" x14ac:dyDescent="0.3">
      <c r="A2" t="s">
        <v>32</v>
      </c>
      <c r="B2" t="s">
        <v>33</v>
      </c>
      <c r="C2" t="s">
        <v>35</v>
      </c>
      <c r="D2" t="s">
        <v>34</v>
      </c>
      <c r="E2" s="1">
        <v>75.282608695652172</v>
      </c>
      <c r="F2" s="1">
        <v>4.5217391304347823</v>
      </c>
      <c r="G2" s="1">
        <v>2.0108695652173911</v>
      </c>
      <c r="H2" s="1">
        <v>2.8260869565217392</v>
      </c>
      <c r="I2" s="1">
        <v>5.5652173913043477</v>
      </c>
      <c r="J2" s="1">
        <v>4.9565217391304346</v>
      </c>
      <c r="K2" s="1">
        <v>15.467608695652174</v>
      </c>
      <c r="L2" s="1">
        <f t="shared" ref="L2:L11" si="0">SUM(J2,K2)</f>
        <v>20.424130434782608</v>
      </c>
      <c r="M2" s="1">
        <f t="shared" ref="M2:M11" si="1">L2/E2</f>
        <v>0.2712994513427664</v>
      </c>
      <c r="N2" s="1">
        <v>3.2961956521739131</v>
      </c>
      <c r="O2" s="1">
        <v>15.043478260869565</v>
      </c>
      <c r="P2" s="1">
        <f t="shared" ref="P2:P11" si="2">SUM(N2,O2)</f>
        <v>18.339673913043477</v>
      </c>
      <c r="Q2" s="1">
        <f t="shared" ref="Q2:Q11" si="3">P2/E2</f>
        <v>0.24361103089806524</v>
      </c>
    </row>
    <row r="3" spans="1:17" x14ac:dyDescent="0.3">
      <c r="A3" t="s">
        <v>32</v>
      </c>
      <c r="B3" t="s">
        <v>36</v>
      </c>
      <c r="C3" t="s">
        <v>38</v>
      </c>
      <c r="D3" t="s">
        <v>37</v>
      </c>
      <c r="E3" s="1">
        <v>50.673913043478258</v>
      </c>
      <c r="F3" s="1">
        <v>0.97826086956521741</v>
      </c>
      <c r="G3" s="1">
        <v>0.54347826086956519</v>
      </c>
      <c r="H3" s="1">
        <v>0</v>
      </c>
      <c r="I3" s="1">
        <v>0.53260869565217395</v>
      </c>
      <c r="J3" s="1">
        <v>4.4728260869565215</v>
      </c>
      <c r="K3" s="1">
        <v>14.741847826086957</v>
      </c>
      <c r="L3" s="1">
        <f t="shared" si="0"/>
        <v>19.214673913043477</v>
      </c>
      <c r="M3" s="1">
        <f t="shared" si="1"/>
        <v>0.37918275418275416</v>
      </c>
      <c r="N3" s="1">
        <v>0</v>
      </c>
      <c r="O3" s="1">
        <v>4.9347826086956523</v>
      </c>
      <c r="P3" s="1">
        <f t="shared" si="2"/>
        <v>4.9347826086956523</v>
      </c>
      <c r="Q3" s="1">
        <f t="shared" si="3"/>
        <v>9.7383097383097389E-2</v>
      </c>
    </row>
    <row r="4" spans="1:17" x14ac:dyDescent="0.3">
      <c r="A4" t="s">
        <v>32</v>
      </c>
      <c r="B4" t="s">
        <v>39</v>
      </c>
      <c r="C4" t="s">
        <v>41</v>
      </c>
      <c r="D4" t="s">
        <v>40</v>
      </c>
      <c r="E4" s="1">
        <v>20.619565217391305</v>
      </c>
      <c r="F4" s="1">
        <v>5.1092391304347826</v>
      </c>
      <c r="G4" s="1">
        <v>0</v>
      </c>
      <c r="H4" s="1">
        <v>0</v>
      </c>
      <c r="I4" s="1">
        <v>8.6956521739130432E-2</v>
      </c>
      <c r="J4" s="1">
        <v>1.6521739130434783</v>
      </c>
      <c r="K4" s="1">
        <v>2.6032608695652173</v>
      </c>
      <c r="L4" s="1">
        <f t="shared" si="0"/>
        <v>4.2554347826086953</v>
      </c>
      <c r="M4" s="1">
        <f t="shared" si="1"/>
        <v>0.20637849235635211</v>
      </c>
      <c r="N4" s="1">
        <v>0.44815217391304357</v>
      </c>
      <c r="O4" s="1">
        <v>0</v>
      </c>
      <c r="P4" s="1">
        <f t="shared" si="2"/>
        <v>0.44815217391304357</v>
      </c>
      <c r="Q4" s="1">
        <f t="shared" si="3"/>
        <v>2.1734317343173437E-2</v>
      </c>
    </row>
    <row r="5" spans="1:17" x14ac:dyDescent="0.3">
      <c r="A5" t="s">
        <v>32</v>
      </c>
      <c r="B5" t="s">
        <v>42</v>
      </c>
      <c r="C5" t="s">
        <v>44</v>
      </c>
      <c r="D5" t="s">
        <v>43</v>
      </c>
      <c r="E5" s="1">
        <v>13.163043478260869</v>
      </c>
      <c r="F5" s="1">
        <v>5.2173913043478262</v>
      </c>
      <c r="G5" s="1">
        <v>0</v>
      </c>
      <c r="H5" s="1">
        <v>0.39999999999999991</v>
      </c>
      <c r="I5" s="1">
        <v>0.80434782608695654</v>
      </c>
      <c r="J5" s="1">
        <v>0</v>
      </c>
      <c r="K5" s="1">
        <v>15.538043478260876</v>
      </c>
      <c r="L5" s="1">
        <f t="shared" si="0"/>
        <v>15.538043478260876</v>
      </c>
      <c r="M5" s="1">
        <f t="shared" si="1"/>
        <v>1.1804293971924036</v>
      </c>
      <c r="N5" s="1">
        <v>0</v>
      </c>
      <c r="O5" s="1">
        <v>0</v>
      </c>
      <c r="P5" s="1">
        <f t="shared" si="2"/>
        <v>0</v>
      </c>
      <c r="Q5" s="1">
        <f t="shared" si="3"/>
        <v>0</v>
      </c>
    </row>
    <row r="6" spans="1:17" x14ac:dyDescent="0.3">
      <c r="A6" t="s">
        <v>32</v>
      </c>
      <c r="B6" t="s">
        <v>45</v>
      </c>
      <c r="C6" t="s">
        <v>47</v>
      </c>
      <c r="D6" t="s">
        <v>46</v>
      </c>
      <c r="E6" s="1">
        <v>91.902173913043484</v>
      </c>
      <c r="F6" s="1">
        <v>11.478260869565217</v>
      </c>
      <c r="G6" s="1">
        <v>0.98913043478260865</v>
      </c>
      <c r="H6" s="1">
        <v>0.51271739130434779</v>
      </c>
      <c r="I6" s="1">
        <v>5.2282608695652177</v>
      </c>
      <c r="J6" s="1">
        <v>5.0740217391304352</v>
      </c>
      <c r="K6" s="1">
        <v>9.3695652173913064</v>
      </c>
      <c r="L6" s="1">
        <f t="shared" si="0"/>
        <v>14.443586956521742</v>
      </c>
      <c r="M6" s="1">
        <f t="shared" si="1"/>
        <v>0.15716262566528683</v>
      </c>
      <c r="N6" s="1">
        <v>11.241195652173914</v>
      </c>
      <c r="O6" s="1">
        <v>0</v>
      </c>
      <c r="P6" s="1">
        <f t="shared" si="2"/>
        <v>11.241195652173914</v>
      </c>
      <c r="Q6" s="1">
        <f t="shared" si="3"/>
        <v>0.12231697220579539</v>
      </c>
    </row>
    <row r="7" spans="1:17" x14ac:dyDescent="0.3">
      <c r="A7" t="s">
        <v>32</v>
      </c>
      <c r="B7" t="s">
        <v>48</v>
      </c>
      <c r="C7" t="s">
        <v>47</v>
      </c>
      <c r="D7" t="s">
        <v>46</v>
      </c>
      <c r="E7" s="1">
        <v>95.184782608695656</v>
      </c>
      <c r="F7" s="1">
        <v>45.263586956521742</v>
      </c>
      <c r="G7" s="1">
        <v>0</v>
      </c>
      <c r="H7" s="1">
        <v>2.375</v>
      </c>
      <c r="I7" s="1">
        <v>4.7717391304347823</v>
      </c>
      <c r="J7" s="1">
        <v>0</v>
      </c>
      <c r="K7" s="1">
        <v>8.0054347826086953</v>
      </c>
      <c r="L7" s="1">
        <f t="shared" si="0"/>
        <v>8.0054347826086953</v>
      </c>
      <c r="M7" s="1">
        <f t="shared" si="1"/>
        <v>8.4104145255224388E-2</v>
      </c>
      <c r="N7" s="1">
        <v>3.7391304347826089</v>
      </c>
      <c r="O7" s="1">
        <v>0</v>
      </c>
      <c r="P7" s="1">
        <f t="shared" si="2"/>
        <v>3.7391304347826089</v>
      </c>
      <c r="Q7" s="1">
        <f t="shared" si="3"/>
        <v>3.9282859426744317E-2</v>
      </c>
    </row>
    <row r="8" spans="1:17" x14ac:dyDescent="0.3">
      <c r="A8" t="s">
        <v>32</v>
      </c>
      <c r="B8" t="s">
        <v>49</v>
      </c>
      <c r="C8" t="s">
        <v>47</v>
      </c>
      <c r="D8" t="s">
        <v>46</v>
      </c>
      <c r="E8" s="1">
        <v>49.684782608695649</v>
      </c>
      <c r="F8" s="1">
        <v>63.796195652173914</v>
      </c>
      <c r="G8" s="1">
        <v>0</v>
      </c>
      <c r="H8" s="1">
        <v>10.092391304347826</v>
      </c>
      <c r="I8" s="1">
        <v>5.2717391304347823</v>
      </c>
      <c r="J8" s="1">
        <v>0</v>
      </c>
      <c r="K8" s="1">
        <v>5.3722826086956523</v>
      </c>
      <c r="L8" s="1">
        <f t="shared" si="0"/>
        <v>5.3722826086956523</v>
      </c>
      <c r="M8" s="1">
        <f t="shared" si="1"/>
        <v>0.10812732443666595</v>
      </c>
      <c r="N8" s="1">
        <v>9.0217391304347831</v>
      </c>
      <c r="O8" s="1">
        <v>0</v>
      </c>
      <c r="P8" s="1">
        <f t="shared" si="2"/>
        <v>9.0217391304347831</v>
      </c>
      <c r="Q8" s="1">
        <f t="shared" si="3"/>
        <v>0.1815795230802888</v>
      </c>
    </row>
    <row r="9" spans="1:17" x14ac:dyDescent="0.3">
      <c r="A9" t="s">
        <v>32</v>
      </c>
      <c r="B9" t="s">
        <v>50</v>
      </c>
      <c r="C9" t="s">
        <v>52</v>
      </c>
      <c r="D9" t="s">
        <v>51</v>
      </c>
      <c r="E9" s="1">
        <v>11.826086956521738</v>
      </c>
      <c r="F9" s="1">
        <v>3.6902173913043477</v>
      </c>
      <c r="G9" s="1">
        <v>0.22826086956521738</v>
      </c>
      <c r="H9" s="1">
        <v>0.71739130434782605</v>
      </c>
      <c r="I9" s="1">
        <v>0.2608695652173913</v>
      </c>
      <c r="J9" s="1">
        <v>0</v>
      </c>
      <c r="K9" s="1">
        <v>3.8288043478260869</v>
      </c>
      <c r="L9" s="1">
        <f t="shared" si="0"/>
        <v>3.8288043478260869</v>
      </c>
      <c r="M9" s="1">
        <f t="shared" si="1"/>
        <v>0.32375919117647062</v>
      </c>
      <c r="N9" s="1">
        <v>2.2608695652173911</v>
      </c>
      <c r="O9" s="1">
        <v>0</v>
      </c>
      <c r="P9" s="1">
        <f t="shared" si="2"/>
        <v>2.2608695652173911</v>
      </c>
      <c r="Q9" s="1">
        <f t="shared" si="3"/>
        <v>0.19117647058823528</v>
      </c>
    </row>
    <row r="10" spans="1:17" x14ac:dyDescent="0.3">
      <c r="A10" t="s">
        <v>32</v>
      </c>
      <c r="B10" t="s">
        <v>53</v>
      </c>
      <c r="C10" t="s">
        <v>55</v>
      </c>
      <c r="D10" t="s">
        <v>54</v>
      </c>
      <c r="E10" s="1">
        <v>58.630434782608695</v>
      </c>
      <c r="F10" s="1">
        <v>3.8260869565217392</v>
      </c>
      <c r="G10" s="1">
        <v>0.84782608695652173</v>
      </c>
      <c r="H10" s="1">
        <v>0</v>
      </c>
      <c r="I10" s="1">
        <v>0.80434782608695654</v>
      </c>
      <c r="J10" s="1">
        <v>4.2608695652173916</v>
      </c>
      <c r="K10" s="1">
        <v>0</v>
      </c>
      <c r="L10" s="1">
        <f t="shared" si="0"/>
        <v>4.2608695652173916</v>
      </c>
      <c r="M10" s="1">
        <f t="shared" si="1"/>
        <v>7.2673340748980353E-2</v>
      </c>
      <c r="N10" s="1">
        <v>5.2173913043478262</v>
      </c>
      <c r="O10" s="1">
        <v>0</v>
      </c>
      <c r="P10" s="1">
        <f t="shared" si="2"/>
        <v>5.2173913043478262</v>
      </c>
      <c r="Q10" s="1">
        <f t="shared" si="3"/>
        <v>8.8987764182424919E-2</v>
      </c>
    </row>
    <row r="11" spans="1:17" x14ac:dyDescent="0.3">
      <c r="A11" t="s">
        <v>32</v>
      </c>
      <c r="B11" t="s">
        <v>56</v>
      </c>
      <c r="C11" t="s">
        <v>58</v>
      </c>
      <c r="D11" t="s">
        <v>57</v>
      </c>
      <c r="E11" s="1">
        <v>16.543478260869566</v>
      </c>
      <c r="F11" s="1">
        <v>4.8695652173913047</v>
      </c>
      <c r="G11" s="1">
        <v>1.6521739130434783</v>
      </c>
      <c r="H11" s="1">
        <v>2.4782608695652173</v>
      </c>
      <c r="I11" s="1">
        <v>1.3804347826086956</v>
      </c>
      <c r="J11" s="1">
        <v>0.35597826086956524</v>
      </c>
      <c r="K11" s="1">
        <v>4.4701086956521738</v>
      </c>
      <c r="L11" s="1">
        <f t="shared" si="0"/>
        <v>4.8260869565217392</v>
      </c>
      <c r="M11" s="1">
        <f t="shared" si="1"/>
        <v>0.29172141918528249</v>
      </c>
      <c r="N11" s="1">
        <v>0</v>
      </c>
      <c r="O11" s="1">
        <v>0</v>
      </c>
      <c r="P11" s="1">
        <f t="shared" si="2"/>
        <v>0</v>
      </c>
      <c r="Q11" s="1">
        <f t="shared" si="3"/>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7AF2A-A5AB-4E61-83EE-F223964F86C3}">
  <dimension ref="B2:C7"/>
  <sheetViews>
    <sheetView workbookViewId="0">
      <selection activeCell="G10" sqref="G10"/>
    </sheetView>
  </sheetViews>
  <sheetFormatPr defaultRowHeight="14.4" x14ac:dyDescent="0.3"/>
  <cols>
    <col min="2" max="2" width="28" bestFit="1" customWidth="1"/>
    <col min="3" max="3" width="19.109375" customWidth="1"/>
  </cols>
  <sheetData>
    <row r="2" spans="2:3" x14ac:dyDescent="0.3">
      <c r="B2" s="24" t="s">
        <v>59</v>
      </c>
      <c r="C2" s="25"/>
    </row>
    <row r="3" spans="2:3" x14ac:dyDescent="0.3">
      <c r="B3" s="9" t="s">
        <v>60</v>
      </c>
      <c r="C3" s="10">
        <f>SUM(Table1[MDS Census])</f>
        <v>483.51086956521738</v>
      </c>
    </row>
    <row r="4" spans="2:3" x14ac:dyDescent="0.3">
      <c r="B4" s="9" t="s">
        <v>61</v>
      </c>
      <c r="C4" s="10">
        <f>SUM(Table1[Total Care Staffing Hours])</f>
        <v>2750.0692391304347</v>
      </c>
    </row>
    <row r="5" spans="2:3" ht="15" thickBot="1" x14ac:dyDescent="0.35">
      <c r="B5" s="9" t="s">
        <v>62</v>
      </c>
      <c r="C5" s="10">
        <f>SUM(Table1[RN Hours])</f>
        <v>637.9091304347827</v>
      </c>
    </row>
    <row r="6" spans="2:3" x14ac:dyDescent="0.3">
      <c r="B6" s="11" t="s">
        <v>63</v>
      </c>
      <c r="C6" s="12">
        <f>C4/C3</f>
        <v>5.6877092372366969</v>
      </c>
    </row>
    <row r="7" spans="2:3" ht="15" thickBot="1" x14ac:dyDescent="0.35">
      <c r="B7" s="13" t="s">
        <v>64</v>
      </c>
      <c r="C7" s="14">
        <f>C5/C3</f>
        <v>1.3193273834948185</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12"/>
  <sheetViews>
    <sheetView zoomScaleNormal="100" workbookViewId="0">
      <selection activeCell="D2" sqref="D2"/>
    </sheetView>
  </sheetViews>
  <sheetFormatPr defaultRowHeight="15.6" x14ac:dyDescent="0.3"/>
  <cols>
    <col min="1" max="1" width="48.44140625" style="15" customWidth="1"/>
    <col min="2" max="2" width="6.88671875" style="15" customWidth="1"/>
    <col min="3" max="3" width="8.88671875" style="15"/>
    <col min="4" max="4" width="116.21875" style="15" customWidth="1"/>
    <col min="5" max="5" width="56.44140625" style="15" customWidth="1"/>
    <col min="6" max="16384" width="8.88671875" style="15"/>
  </cols>
  <sheetData>
    <row r="2" spans="1:5" ht="78" x14ac:dyDescent="0.3">
      <c r="A2" s="29" t="s">
        <v>68</v>
      </c>
      <c r="B2" s="30"/>
      <c r="D2" s="16" t="s">
        <v>70</v>
      </c>
      <c r="E2" s="21"/>
    </row>
    <row r="3" spans="1:5" ht="31.2" x14ac:dyDescent="0.3">
      <c r="A3" s="17" t="s">
        <v>67</v>
      </c>
      <c r="B3" s="18">
        <f>'State Average &amp; Calculations'!C6</f>
        <v>5.6877092372366969</v>
      </c>
      <c r="D3" s="26" t="s">
        <v>69</v>
      </c>
    </row>
    <row r="4" spans="1:5" x14ac:dyDescent="0.3">
      <c r="A4" s="19" t="s">
        <v>66</v>
      </c>
      <c r="B4" s="20">
        <f>'State Average &amp; Calculations'!C7</f>
        <v>1.3193273834948185</v>
      </c>
      <c r="D4" s="27"/>
    </row>
    <row r="5" spans="1:5" x14ac:dyDescent="0.3">
      <c r="D5" s="27"/>
    </row>
    <row r="6" spans="1:5" x14ac:dyDescent="0.3">
      <c r="D6" s="28"/>
    </row>
    <row r="7" spans="1:5" ht="78" x14ac:dyDescent="0.3">
      <c r="D7" s="22" t="s">
        <v>30</v>
      </c>
    </row>
    <row r="8" spans="1:5" x14ac:dyDescent="0.3">
      <c r="D8" s="26" t="s">
        <v>31</v>
      </c>
    </row>
    <row r="9" spans="1:5" x14ac:dyDescent="0.3">
      <c r="D9" s="27"/>
    </row>
    <row r="10" spans="1:5" x14ac:dyDescent="0.3">
      <c r="D10" s="27"/>
    </row>
    <row r="11" spans="1:5" x14ac:dyDescent="0.3">
      <c r="D11" s="28"/>
    </row>
    <row r="12" spans="1:5" x14ac:dyDescent="0.3">
      <c r="D12" s="23" t="s">
        <v>65</v>
      </c>
    </row>
  </sheetData>
  <mergeCells count="3">
    <mergeCell ref="D3:D6"/>
    <mergeCell ref="A2:B2"/>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2020-02-21T15:50:57Z</dcterms:modified>
</cp:coreProperties>
</file>